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60" firstSheet="24" activeTab="25"/>
  </bookViews>
  <sheets>
    <sheet name="封皮" sheetId="369" r:id="rId1"/>
    <sheet name="目录" sheetId="368" r:id="rId2"/>
    <sheet name="1.2021年全县一般公共预算收支预算表" sheetId="324" r:id="rId3"/>
    <sheet name="2.2021年全县一般公共预算收入表" sheetId="371" r:id="rId4"/>
    <sheet name="3.2021年全县一般公共预算支出表" sheetId="372" r:id="rId5"/>
    <sheet name="4.2021年尉氏县本级一般公共预算收支预算表" sheetId="315" r:id="rId6"/>
    <sheet name="5.2021年尉氏县本级一般公共预算收入表" sheetId="363" r:id="rId7"/>
    <sheet name="6.2021年尉氏县本级一般公共预算支出表" sheetId="317" r:id="rId8"/>
    <sheet name="7.2021年尉氏县本级一般公共预算支出明细表" sheetId="361" r:id="rId9"/>
    <sheet name="8.2021年尉氏县本级一般公共预算支出预算总表" sheetId="308" r:id="rId10"/>
    <sheet name="9.2021年尉氏县本级基本支出经济分类表" sheetId="267" r:id="rId11"/>
    <sheet name="10.2021年尉氏县三公经费" sheetId="247" r:id="rId12"/>
    <sheet name="11.尉氏县转移支付分项目" sheetId="309" r:id="rId13"/>
    <sheet name="12.尉氏县县对乡镇转移支付表" sheetId="366" r:id="rId14"/>
    <sheet name="13.2020-2021年尉氏县政府一般债务余额情况表" sheetId="275" r:id="rId15"/>
    <sheet name="14.2020-2021年尉氏县地方政府一般债务分地区限额表" sheetId="276" r:id="rId16"/>
    <sheet name="15.2021年尉氏县全县政府性基金收支预算总表" sheetId="342" r:id="rId17"/>
    <sheet name="2020市本级基金" sheetId="353" state="hidden" r:id="rId18"/>
    <sheet name="16.2021年尉氏县本级政府性基金收支预算总表" sheetId="320" r:id="rId19"/>
    <sheet name="17.2021年尉氏县本级政府性基金收入预算表" sheetId="306" r:id="rId20"/>
    <sheet name="18.2021年尉氏县本级政府性基金支出预算表 " sheetId="350" r:id="rId21"/>
    <sheet name="19.2021尉氏本级政府性基金支出明细表" sheetId="217" r:id="rId22"/>
    <sheet name="20.2021年政府性基金转移支付表" sheetId="241" r:id="rId23"/>
    <sheet name="21.尉氏县县对乡镇政府性基金转移支付表" sheetId="367" r:id="rId24"/>
    <sheet name="22.2020-2021年尉氏县政府专项债务余额情况表" sheetId="277" r:id="rId25"/>
    <sheet name="23.2020-2021年尉氏县政府专项债务分地区限额表" sheetId="278" r:id="rId26"/>
    <sheet name="33.2019年全市国有资本经营收支" sheetId="321" state="hidden" r:id="rId27"/>
    <sheet name="36.2020全市国有资本收支预算" sheetId="260" state="hidden" r:id="rId28"/>
    <sheet name="24.2021年尉氏县国有资本经营收支预算总表" sheetId="357" r:id="rId29"/>
    <sheet name="25.2021年尉氏县本级国有资本经营收支预算表" sheetId="257" r:id="rId30"/>
    <sheet name="26.2021年尉氏县本级国有资本经营收入预算表" sheetId="364" r:id="rId31"/>
    <sheet name="27.2021年尉氏县本级国有资本经营支出预算表" sheetId="365" r:id="rId32"/>
    <sheet name="28.2021年尉氏县国有资本经营预算转移支付表" sheetId="373" r:id="rId33"/>
    <sheet name="29.2021年尉氏县社保基金收支预算总表" sheetId="304" r:id="rId34"/>
    <sheet name="30.2021年尉氏县本级社保基金预算收支预算总表" sheetId="305" r:id="rId35"/>
    <sheet name="31.2021年尉氏县本级社保基金收入预算表" sheetId="355" r:id="rId36"/>
    <sheet name="32.2021年尉氏县本级社保基金支出预算表" sheetId="354" r:id="rId37"/>
  </sheets>
  <definedNames>
    <definedName name="_xlnm._FilterDatabase" localSheetId="9" hidden="1">'8.2021年尉氏县本级一般公共预算支出预算总表'!$A$4:$H$30</definedName>
    <definedName name="\a">#N/A</definedName>
    <definedName name="\aa" localSheetId="20">#REF!</definedName>
    <definedName name="\aa" localSheetId="6">#REF!</definedName>
    <definedName name="\aa">#REF!</definedName>
    <definedName name="\d" localSheetId="20">#REF!</definedName>
    <definedName name="\d" localSheetId="21">#REF!</definedName>
    <definedName name="\d" localSheetId="29">#REF!</definedName>
    <definedName name="\d" localSheetId="27">#REF!</definedName>
    <definedName name="\d" localSheetId="6">#REF!</definedName>
    <definedName name="\d">#REF!</definedName>
    <definedName name="\P" localSheetId="20">#REF!</definedName>
    <definedName name="\P" localSheetId="29">#REF!</definedName>
    <definedName name="\P" localSheetId="27">#REF!</definedName>
    <definedName name="\P" localSheetId="6">#REF!</definedName>
    <definedName name="\P">#REF!</definedName>
    <definedName name="\r">#N/A</definedName>
    <definedName name="\x" localSheetId="20">#REF!</definedName>
    <definedName name="\x" localSheetId="21">#REF!</definedName>
    <definedName name="\x" localSheetId="29">#REF!</definedName>
    <definedName name="\x" localSheetId="27">#REF!</definedName>
    <definedName name="\x" localSheetId="6">#REF!</definedName>
    <definedName name="\x">#REF!</definedName>
    <definedName name="\z">#N/A</definedName>
    <definedName name="_Fill" localSheetId="20" hidden="1">#REF!</definedName>
    <definedName name="_Fill" localSheetId="6" hidden="1">#REF!</definedName>
    <definedName name="_Fill" hidden="1">#REF!</definedName>
    <definedName name="_xlnm._FilterDatabase" localSheetId="15" hidden="1">'14.2020-2021年尉氏县地方政府一般债务分地区限额表'!$A$4:$B$17</definedName>
    <definedName name="_xlnm._FilterDatabase" localSheetId="20" hidden="1">#REF!</definedName>
    <definedName name="_xlnm._FilterDatabase" localSheetId="25" hidden="1">'23.2020-2021年尉氏县政府专项债务分地区限额表'!$A$4:$B$17</definedName>
    <definedName name="_xlnm._FilterDatabase" localSheetId="6" hidden="1">#REF!</definedName>
    <definedName name="_xlnm._FilterDatabase" localSheetId="8" hidden="1">'7.2021年尉氏县本级一般公共预算支出明细表'!$A$4:$D$1261</definedName>
    <definedName name="_xlnm._FilterDatabase" hidden="1">#REF!</definedName>
    <definedName name="_Key1" localSheetId="20" hidden="1">#REF!</definedName>
    <definedName name="_Key1" localSheetId="29" hidden="1">#REF!</definedName>
    <definedName name="_Key1" localSheetId="27" hidden="1">#REF!</definedName>
    <definedName name="_Key1" localSheetId="6" hidden="1">#REF!</definedName>
    <definedName name="_Key1" hidden="1">#REF!</definedName>
    <definedName name="_Order1" hidden="1">255</definedName>
    <definedName name="_Order2" hidden="1">255</definedName>
    <definedName name="_Sort" localSheetId="20" hidden="1">#REF!</definedName>
    <definedName name="_Sort" localSheetId="29" hidden="1">#REF!</definedName>
    <definedName name="_Sort" localSheetId="27" hidden="1">#REF!</definedName>
    <definedName name="_Sort" localSheetId="6" hidden="1">#REF!</definedName>
    <definedName name="_Sort" hidden="1">#REF!</definedName>
    <definedName name="A">#N/A</definedName>
    <definedName name="aa" localSheetId="20">#REF!</definedName>
    <definedName name="aa" localSheetId="6">#REF!</definedName>
    <definedName name="aa">#REF!</definedName>
    <definedName name="aaaaaaa" localSheetId="20">#REF!</definedName>
    <definedName name="aaaaaaa" localSheetId="29">#REF!</definedName>
    <definedName name="aaaaaaa" localSheetId="27">#REF!</definedName>
    <definedName name="aaaaaaa" localSheetId="6">#REF!</definedName>
    <definedName name="aaaaaaa">#REF!</definedName>
    <definedName name="aaaagfdsafsd">#N/A</definedName>
    <definedName name="ABC" localSheetId="20">#REF!</definedName>
    <definedName name="ABC" localSheetId="6">#REF!</definedName>
    <definedName name="ABC">#REF!</definedName>
    <definedName name="ABD" localSheetId="20">#REF!</definedName>
    <definedName name="ABD" localSheetId="6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20">#REF!</definedName>
    <definedName name="county" localSheetId="6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20">#REF!</definedName>
    <definedName name="data" localSheetId="6">#REF!</definedName>
    <definedName name="data">#REF!</definedName>
    <definedName name="Database" localSheetId="20" hidden="1">#REF!</definedName>
    <definedName name="Database" localSheetId="21" hidden="1">#REF!</definedName>
    <definedName name="Database" localSheetId="29" hidden="1">#REF!</definedName>
    <definedName name="Database" localSheetId="27" hidden="1">#REF!</definedName>
    <definedName name="Database" localSheetId="6" hidden="1">#REF!</definedName>
    <definedName name="Database" hidden="1">#REF!</definedName>
    <definedName name="database2" localSheetId="20">#REF!</definedName>
    <definedName name="database2" localSheetId="6">#REF!</definedName>
    <definedName name="database2">#REF!</definedName>
    <definedName name="database3" localSheetId="20">#REF!</definedName>
    <definedName name="database3" localSheetId="6">#REF!</definedName>
    <definedName name="database3">#REF!</definedName>
    <definedName name="dd">#N/A</definedName>
    <definedName name="ddad">#N/A</definedName>
    <definedName name="ddagagsgdsa">#N/A</definedName>
    <definedName name="dddddd" localSheetId="20">#REF!</definedName>
    <definedName name="dddddd" localSheetId="29">#REF!</definedName>
    <definedName name="dddddd" localSheetId="27">#REF!</definedName>
    <definedName name="dddddd" localSheetId="6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20">#REF!</definedName>
    <definedName name="ffffff" localSheetId="29">#REF!</definedName>
    <definedName name="ffffff" localSheetId="27">#REF!</definedName>
    <definedName name="ffffff" localSheetId="6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20">#REF!</definedName>
    <definedName name="ggggg" localSheetId="29">#REF!</definedName>
    <definedName name="ggggg" localSheetId="27">#REF!</definedName>
    <definedName name="ggggg" localSheetId="6">#REF!</definedName>
    <definedName name="ggggg">#REF!</definedName>
    <definedName name="hhhh" localSheetId="20">#REF!</definedName>
    <definedName name="hhhh" localSheetId="6">#REF!</definedName>
    <definedName name="hhhh">#REF!</definedName>
    <definedName name="hhhhhh" localSheetId="20">#REF!</definedName>
    <definedName name="hhhhhh" localSheetId="29">#REF!</definedName>
    <definedName name="hhhhhh" localSheetId="27">#REF!</definedName>
    <definedName name="hhhhhh" localSheetId="6">#REF!</definedName>
    <definedName name="hhhhhh">#REF!</definedName>
    <definedName name="hhhhhhhhh" localSheetId="20">#REF!</definedName>
    <definedName name="hhhhhhhhh" localSheetId="29">#REF!</definedName>
    <definedName name="hhhhhhhhh" localSheetId="27">#REF!</definedName>
    <definedName name="hhhhhhhhh" localSheetId="6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20">#REF!</definedName>
    <definedName name="jjjjj" localSheetId="29">#REF!</definedName>
    <definedName name="jjjjj" localSheetId="27">#REF!</definedName>
    <definedName name="jjjjj" localSheetId="6">#REF!</definedName>
    <definedName name="jjjjj">#REF!</definedName>
    <definedName name="kdfkasj">#N/A</definedName>
    <definedName name="kgak">#N/A</definedName>
    <definedName name="kkkk" localSheetId="20">#REF!</definedName>
    <definedName name="kkkk" localSheetId="6">#REF!</definedName>
    <definedName name="kkkk">#REF!</definedName>
    <definedName name="kkkkk" localSheetId="20">#REF!</definedName>
    <definedName name="kkkkk" localSheetId="29">#REF!</definedName>
    <definedName name="kkkkk" localSheetId="27">#REF!</definedName>
    <definedName name="kkkkk" localSheetId="6">#REF!</definedName>
    <definedName name="kkkkk">#REF!</definedName>
    <definedName name="_xlnm.Print_Area" localSheetId="2">'1.2021年全县一般公共预算收支预算表'!$A$1:$D$39</definedName>
    <definedName name="_xlnm.Print_Area" localSheetId="11">'10.2021年尉氏县三公经费'!$A$1:$C$12</definedName>
    <definedName name="_xlnm.Print_Area" localSheetId="12">'11.尉氏县转移支付分项目'!$A$1:$F$53</definedName>
    <definedName name="_xlnm.Print_Area" localSheetId="16">'15.2021年尉氏县全县政府性基金收支预算总表'!$A$1:$D$44</definedName>
    <definedName name="_xlnm.Print_Area" localSheetId="18">'16.2021年尉氏县本级政府性基金收支预算总表'!$A$1:$D$13</definedName>
    <definedName name="_xlnm.Print_Area" localSheetId="19">'17.2021年尉氏县本级政府性基金收入预算表'!$A$1:$E$10</definedName>
    <definedName name="_xlnm.Print_Area" localSheetId="20">'18.2021年尉氏县本级政府性基金支出预算表 '!$A$1:$I$15</definedName>
    <definedName name="_xlnm.Print_Area" localSheetId="21">'19.2021尉氏本级政府性基金支出明细表'!$A$1:$F$69</definedName>
    <definedName name="_xlnm.Print_Area" localSheetId="22">'20.2021年政府性基金转移支付表'!$A$1:$D$14</definedName>
    <definedName name="_xlnm.Print_Area" localSheetId="25">'23.2020-2021年尉氏县政府专项债务分地区限额表'!$A$1:$D$18</definedName>
    <definedName name="_xlnm.Print_Area" localSheetId="28">'24.2021年尉氏县国有资本经营收支预算总表'!$A$1:$D$34</definedName>
    <definedName name="_xlnm.Print_Area" localSheetId="29">'25.2021年尉氏县本级国有资本经营收支预算表'!$A$1:$D$34</definedName>
    <definedName name="_xlnm.Print_Area" localSheetId="33">'29.2021年尉氏县社保基金收支预算总表'!$A$1:$D$50</definedName>
    <definedName name="_xlnm.Print_Area" localSheetId="34">'30.2021年尉氏县本级社保基金预算收支预算总表'!$A$1:$D$49</definedName>
    <definedName name="_xlnm.Print_Area" localSheetId="35">'31.2021年尉氏县本级社保基金收入预算表'!$A$1:$D$12</definedName>
    <definedName name="_xlnm.Print_Area" localSheetId="36">'32.2021年尉氏县本级社保基金支出预算表'!$A$1:$D$12</definedName>
    <definedName name="_xlnm.Print_Area" localSheetId="26">'33.2019年全市国有资本经营收支'!$A$1:$D$17</definedName>
    <definedName name="_xlnm.Print_Area" localSheetId="27">'36.2020全市国有资本收支预算'!$A$1:$D$16</definedName>
    <definedName name="_xlnm.Print_Area" localSheetId="5">'4.2021年尉氏县本级一般公共预算收支预算表'!$A$1:$D$17</definedName>
    <definedName name="_xlnm.Print_Area" localSheetId="6">'5.2021年尉氏县本级一般公共预算收入表'!$A$1:$D$29</definedName>
    <definedName name="_xlnm.Print_Area" localSheetId="7">'6.2021年尉氏县本级一般公共预算支出表'!$A$1:$F$31</definedName>
    <definedName name="_xlnm.Print_Area" localSheetId="8">'7.2021年尉氏县本级一般公共预算支出明细表'!#REF!</definedName>
    <definedName name="_xlnm.Print_Area" localSheetId="9">'8.2021年尉氏县本级一般公共预算支出预算总表'!$A$1:$F$29</definedName>
    <definedName name="_xlnm.Print_Area" localSheetId="10">'9.2021年尉氏县本级基本支出经济分类表'!$A$1:$B$41</definedName>
    <definedName name="_xlnm.Print_Area">#N/A</definedName>
    <definedName name="Print_Area_MI" localSheetId="20">#REF!</definedName>
    <definedName name="Print_Area_MI" localSheetId="6">#REF!</definedName>
    <definedName name="Print_Area_MI">#REF!</definedName>
    <definedName name="_xlnm.Print_Titles" localSheetId="2">'1.2021年全县一般公共预算收支预算表'!$1:$4</definedName>
    <definedName name="_xlnm.Print_Titles" localSheetId="12">'11.尉氏县转移支付分项目'!$1:$5</definedName>
    <definedName name="_xlnm.Print_Titles" localSheetId="21">'19.2021尉氏本级政府性基金支出明细表'!$1:$4</definedName>
    <definedName name="_xlnm.Print_Titles" localSheetId="33">'29.2021年尉氏县社保基金收支预算总表'!$1:$4</definedName>
    <definedName name="_xlnm.Print_Titles" localSheetId="8">'7.2021年尉氏县本级一般公共预算支出明细表'!$4:$4</definedName>
    <definedName name="_xlnm.Print_Titles" localSheetId="10">'9.2021年尉氏县本级基本支出经济分类表'!$1:$4</definedName>
    <definedName name="_xlnm.Print_Titles">#N/A</definedName>
    <definedName name="rrrrr" localSheetId="20">#REF!</definedName>
    <definedName name="rrrrr" localSheetId="29">#REF!</definedName>
    <definedName name="rrrrr" localSheetId="27">#REF!</definedName>
    <definedName name="rrrrr" localSheetId="6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 localSheetId="20">#REF!</definedName>
    <definedName name="ssss" localSheetId="29">#REF!</definedName>
    <definedName name="ssss" localSheetId="27">#REF!</definedName>
    <definedName name="ssss" localSheetId="6">#REF!</definedName>
    <definedName name="ssss">#REF!</definedName>
    <definedName name="zzzzz" localSheetId="20">#REF!</definedName>
    <definedName name="zzzzz" localSheetId="29">#REF!</definedName>
    <definedName name="zzzzz" localSheetId="27">#REF!</definedName>
    <definedName name="zzzzz" localSheetId="6">#REF!</definedName>
    <definedName name="zzzzz">#REF!</definedName>
    <definedName name="啊啊" localSheetId="20">#REF!</definedName>
    <definedName name="啊啊" localSheetId="29">#REF!</definedName>
    <definedName name="啊啊" localSheetId="27">#REF!</definedName>
    <definedName name="啊啊" localSheetId="6">#REF!</definedName>
    <definedName name="啊啊">#REF!</definedName>
    <definedName name="安徽" localSheetId="20">#REF!</definedName>
    <definedName name="安徽" localSheetId="29">#REF!</definedName>
    <definedName name="安徽" localSheetId="27">#REF!</definedName>
    <definedName name="安徽" localSheetId="6">#REF!</definedName>
    <definedName name="安徽">#REF!</definedName>
    <definedName name="北京" localSheetId="20">#REF!</definedName>
    <definedName name="北京" localSheetId="29">#REF!</definedName>
    <definedName name="北京" localSheetId="27">#REF!</definedName>
    <definedName name="北京" localSheetId="6">#REF!</definedName>
    <definedName name="北京">#REF!</definedName>
    <definedName name="不不不" localSheetId="20">#REF!</definedName>
    <definedName name="不不不" localSheetId="29">#REF!</definedName>
    <definedName name="不不不" localSheetId="27">#REF!</definedName>
    <definedName name="不不不" localSheetId="6">#REF!</definedName>
    <definedName name="不不不">#REF!</definedName>
    <definedName name="财政供养" localSheetId="20">#REF!</definedName>
    <definedName name="财政供养" localSheetId="6">#REF!</definedName>
    <definedName name="财政供养">#REF!</definedName>
    <definedName name="处室" localSheetId="20">#REF!</definedName>
    <definedName name="处室" localSheetId="6">#REF!</definedName>
    <definedName name="处室">#REF!</definedName>
    <definedName name="大连" localSheetId="20">#REF!</definedName>
    <definedName name="大连" localSheetId="29">#REF!</definedName>
    <definedName name="大连" localSheetId="27">#REF!</definedName>
    <definedName name="大连" localSheetId="6">#REF!</definedName>
    <definedName name="大连">#REF!</definedName>
    <definedName name="第三批">#N/A</definedName>
    <definedName name="呃呃呃" localSheetId="20">#REF!</definedName>
    <definedName name="呃呃呃" localSheetId="29">#REF!</definedName>
    <definedName name="呃呃呃" localSheetId="27">#REF!</definedName>
    <definedName name="呃呃呃" localSheetId="6">#REF!</definedName>
    <definedName name="呃呃呃">#REF!</definedName>
    <definedName name="福建" localSheetId="20">#REF!</definedName>
    <definedName name="福建" localSheetId="29">#REF!</definedName>
    <definedName name="福建" localSheetId="27">#REF!</definedName>
    <definedName name="福建" localSheetId="6">#REF!</definedName>
    <definedName name="福建">#REF!</definedName>
    <definedName name="福建地区" localSheetId="20">#REF!</definedName>
    <definedName name="福建地区" localSheetId="29">#REF!</definedName>
    <definedName name="福建地区" localSheetId="27">#REF!</definedName>
    <definedName name="福建地区" localSheetId="6">#REF!</definedName>
    <definedName name="福建地区">#REF!</definedName>
    <definedName name="附表" localSheetId="20">#REF!</definedName>
    <definedName name="附表" localSheetId="21">#REF!</definedName>
    <definedName name="附表" localSheetId="29">#REF!</definedName>
    <definedName name="附表" localSheetId="27">#REF!</definedName>
    <definedName name="附表" localSheetId="6">#REF!</definedName>
    <definedName name="附表">#REF!</definedName>
    <definedName name="广东" localSheetId="20">#REF!</definedName>
    <definedName name="广东" localSheetId="29">#REF!</definedName>
    <definedName name="广东" localSheetId="27">#REF!</definedName>
    <definedName name="广东" localSheetId="6">#REF!</definedName>
    <definedName name="广东">#REF!</definedName>
    <definedName name="广东地区" localSheetId="20">#REF!</definedName>
    <definedName name="广东地区" localSheetId="29">#REF!</definedName>
    <definedName name="广东地区" localSheetId="27">#REF!</definedName>
    <definedName name="广东地区" localSheetId="6">#REF!</definedName>
    <definedName name="广东地区">#REF!</definedName>
    <definedName name="广西" localSheetId="20">#REF!</definedName>
    <definedName name="广西" localSheetId="29">#REF!</definedName>
    <definedName name="广西" localSheetId="27">#REF!</definedName>
    <definedName name="广西" localSheetId="6">#REF!</definedName>
    <definedName name="广西">#REF!</definedName>
    <definedName name="贵州" localSheetId="20">#REF!</definedName>
    <definedName name="贵州" localSheetId="29">#REF!</definedName>
    <definedName name="贵州" localSheetId="27">#REF!</definedName>
    <definedName name="贵州" localSheetId="6">#REF!</definedName>
    <definedName name="贵州">#REF!</definedName>
    <definedName name="哈哈哈哈" localSheetId="20">#REF!</definedName>
    <definedName name="哈哈哈哈" localSheetId="29">#REF!</definedName>
    <definedName name="哈哈哈哈" localSheetId="27">#REF!</definedName>
    <definedName name="哈哈哈哈" localSheetId="6">#REF!</definedName>
    <definedName name="哈哈哈哈">#REF!</definedName>
    <definedName name="海南" localSheetId="20">#REF!</definedName>
    <definedName name="海南" localSheetId="29">#REF!</definedName>
    <definedName name="海南" localSheetId="27">#REF!</definedName>
    <definedName name="海南" localSheetId="6">#REF!</definedName>
    <definedName name="海南">#REF!</definedName>
    <definedName name="河北" localSheetId="20">#REF!</definedName>
    <definedName name="河北" localSheetId="29">#REF!</definedName>
    <definedName name="河北" localSheetId="27">#REF!</definedName>
    <definedName name="河北" localSheetId="6">#REF!</definedName>
    <definedName name="河北">#REF!</definedName>
    <definedName name="河南" localSheetId="20">#REF!</definedName>
    <definedName name="河南" localSheetId="29">#REF!</definedName>
    <definedName name="河南" localSheetId="27">#REF!</definedName>
    <definedName name="河南" localSheetId="6">#REF!</definedName>
    <definedName name="河南">#REF!</definedName>
    <definedName name="黑龙江" localSheetId="20">#REF!</definedName>
    <definedName name="黑龙江" localSheetId="29">#REF!</definedName>
    <definedName name="黑龙江" localSheetId="27">#REF!</definedName>
    <definedName name="黑龙江" localSheetId="6">#REF!</definedName>
    <definedName name="黑龙江">#REF!</definedName>
    <definedName name="湖北" localSheetId="20">#REF!</definedName>
    <definedName name="湖北" localSheetId="29">#REF!</definedName>
    <definedName name="湖北" localSheetId="27">#REF!</definedName>
    <definedName name="湖北" localSheetId="6">#REF!</definedName>
    <definedName name="湖北">#REF!</definedName>
    <definedName name="湖南" localSheetId="20">#REF!</definedName>
    <definedName name="湖南" localSheetId="29">#REF!</definedName>
    <definedName name="湖南" localSheetId="27">#REF!</definedName>
    <definedName name="湖南" localSheetId="6">#REF!</definedName>
    <definedName name="湖南">#REF!</definedName>
    <definedName name="还有" localSheetId="20">#REF!</definedName>
    <definedName name="还有" localSheetId="6">#REF!</definedName>
    <definedName name="还有">#REF!</definedName>
    <definedName name="汇率" localSheetId="20">#REF!</definedName>
    <definedName name="汇率" localSheetId="29">#REF!</definedName>
    <definedName name="汇率" localSheetId="27">#REF!</definedName>
    <definedName name="汇率" localSheetId="6">#REF!</definedName>
    <definedName name="汇率">#REF!</definedName>
    <definedName name="基金处室" localSheetId="20">#REF!</definedName>
    <definedName name="基金处室" localSheetId="6">#REF!</definedName>
    <definedName name="基金处室">#REF!</definedName>
    <definedName name="基金金额" localSheetId="20">#REF!</definedName>
    <definedName name="基金金额" localSheetId="6">#REF!</definedName>
    <definedName name="基金金额">#REF!</definedName>
    <definedName name="基金科目" localSheetId="20">#REF!</definedName>
    <definedName name="基金科目" localSheetId="6">#REF!</definedName>
    <definedName name="基金科目">#REF!</definedName>
    <definedName name="基金类型" localSheetId="20">#REF!</definedName>
    <definedName name="基金类型" localSheetId="6">#REF!</definedName>
    <definedName name="基金类型">#REF!</definedName>
    <definedName name="吉林" localSheetId="20">#REF!</definedName>
    <definedName name="吉林" localSheetId="29">#REF!</definedName>
    <definedName name="吉林" localSheetId="27">#REF!</definedName>
    <definedName name="吉林" localSheetId="6">#REF!</definedName>
    <definedName name="吉林">#REF!</definedName>
    <definedName name="江苏" localSheetId="20">#REF!</definedName>
    <definedName name="江苏" localSheetId="29">#REF!</definedName>
    <definedName name="江苏" localSheetId="27">#REF!</definedName>
    <definedName name="江苏" localSheetId="6">#REF!</definedName>
    <definedName name="江苏">#REF!</definedName>
    <definedName name="江西" localSheetId="20">#REF!</definedName>
    <definedName name="江西" localSheetId="29">#REF!</definedName>
    <definedName name="江西" localSheetId="27">#REF!</definedName>
    <definedName name="江西" localSheetId="6">#REF!</definedName>
    <definedName name="江西">#REF!</definedName>
    <definedName name="金额" localSheetId="20">#REF!</definedName>
    <definedName name="金额" localSheetId="6">#REF!</definedName>
    <definedName name="金额">#REF!</definedName>
    <definedName name="전" localSheetId="20">#REF!</definedName>
    <definedName name="전" localSheetId="6">#REF!</definedName>
    <definedName name="전">#REF!</definedName>
    <definedName name="주택사업본부" localSheetId="20">#REF!</definedName>
    <definedName name="주택사업본부" localSheetId="6">#REF!</definedName>
    <definedName name="주택사업본부">#REF!</definedName>
    <definedName name="科目" localSheetId="20">#REF!</definedName>
    <definedName name="科目" localSheetId="6">#REF!</definedName>
    <definedName name="科目">#REF!</definedName>
    <definedName name="啦啦啦" localSheetId="20">#REF!</definedName>
    <definedName name="啦啦啦" localSheetId="29">#REF!</definedName>
    <definedName name="啦啦啦" localSheetId="27">#REF!</definedName>
    <definedName name="啦啦啦" localSheetId="6">#REF!</definedName>
    <definedName name="啦啦啦">#REF!</definedName>
    <definedName name="철구사업본부" localSheetId="20">#REF!</definedName>
    <definedName name="철구사업본부" localSheetId="6">#REF!</definedName>
    <definedName name="철구사업본부">#REF!</definedName>
    <definedName name="类型" localSheetId="20">#REF!</definedName>
    <definedName name="类型" localSheetId="6">#REF!</definedName>
    <definedName name="类型">#REF!</definedName>
    <definedName name="辽宁" localSheetId="20">#REF!</definedName>
    <definedName name="辽宁" localSheetId="29">#REF!</definedName>
    <definedName name="辽宁" localSheetId="27">#REF!</definedName>
    <definedName name="辽宁" localSheetId="6">#REF!</definedName>
    <definedName name="辽宁">#REF!</definedName>
    <definedName name="辽宁地区" localSheetId="20">#REF!</definedName>
    <definedName name="辽宁地区" localSheetId="29">#REF!</definedName>
    <definedName name="辽宁地区" localSheetId="27">#REF!</definedName>
    <definedName name="辽宁地区" localSheetId="6">#REF!</definedName>
    <definedName name="辽宁地区">#REF!</definedName>
    <definedName name="了" localSheetId="20">#REF!</definedName>
    <definedName name="了" localSheetId="29">#REF!</definedName>
    <definedName name="了" localSheetId="27">#REF!</definedName>
    <definedName name="了" localSheetId="6">#REF!</definedName>
    <definedName name="了">#REF!</definedName>
    <definedName name="么么么么" localSheetId="20">#REF!</definedName>
    <definedName name="么么么么" localSheetId="29">#REF!</definedName>
    <definedName name="么么么么" localSheetId="27">#REF!</definedName>
    <definedName name="么么么么" localSheetId="6">#REF!</definedName>
    <definedName name="么么么么">#REF!</definedName>
    <definedName name="内蒙" localSheetId="20">#REF!</definedName>
    <definedName name="内蒙" localSheetId="29">#REF!</definedName>
    <definedName name="内蒙" localSheetId="27">#REF!</definedName>
    <definedName name="内蒙" localSheetId="6">#REF!</definedName>
    <definedName name="内蒙">#REF!</definedName>
    <definedName name="你" localSheetId="20">#REF!</definedName>
    <definedName name="你" localSheetId="29">#REF!</definedName>
    <definedName name="你" localSheetId="27">#REF!</definedName>
    <definedName name="你" localSheetId="6">#REF!</definedName>
    <definedName name="你">#REF!</definedName>
    <definedName name="宁波" localSheetId="20">#REF!</definedName>
    <definedName name="宁波" localSheetId="29">#REF!</definedName>
    <definedName name="宁波" localSheetId="27">#REF!</definedName>
    <definedName name="宁波" localSheetId="6">#REF!</definedName>
    <definedName name="宁波">#REF!</definedName>
    <definedName name="宁夏" localSheetId="20">#REF!</definedName>
    <definedName name="宁夏" localSheetId="29">#REF!</definedName>
    <definedName name="宁夏" localSheetId="27">#REF!</definedName>
    <definedName name="宁夏" localSheetId="6">#REF!</definedName>
    <definedName name="宁夏">#REF!</definedName>
    <definedName name="悄悄" localSheetId="20">#REF!</definedName>
    <definedName name="悄悄" localSheetId="29">#REF!</definedName>
    <definedName name="悄悄" localSheetId="27">#REF!</definedName>
    <definedName name="悄悄" localSheetId="6">#REF!</definedName>
    <definedName name="悄悄">#REF!</definedName>
    <definedName name="青岛" localSheetId="20">#REF!</definedName>
    <definedName name="青岛" localSheetId="29">#REF!</definedName>
    <definedName name="青岛" localSheetId="27">#REF!</definedName>
    <definedName name="青岛" localSheetId="6">#REF!</definedName>
    <definedName name="青岛">#REF!</definedName>
    <definedName name="青海" localSheetId="20">#REF!</definedName>
    <definedName name="青海" localSheetId="29">#REF!</definedName>
    <definedName name="青海" localSheetId="27">#REF!</definedName>
    <definedName name="青海" localSheetId="6">#REF!</definedName>
    <definedName name="青海">#REF!</definedName>
    <definedName name="全国收入累计">#N/A</definedName>
    <definedName name="日日日" localSheetId="20">#REF!</definedName>
    <definedName name="日日日" localSheetId="29">#REF!</definedName>
    <definedName name="日日日" localSheetId="27">#REF!</definedName>
    <definedName name="日日日" localSheetId="6">#REF!</definedName>
    <definedName name="日日日">#REF!</definedName>
    <definedName name="山东" localSheetId="20">#REF!</definedName>
    <definedName name="山东" localSheetId="29">#REF!</definedName>
    <definedName name="山东" localSheetId="27">#REF!</definedName>
    <definedName name="山东" localSheetId="6">#REF!</definedName>
    <definedName name="山东">#REF!</definedName>
    <definedName name="山东地区" localSheetId="20">#REF!</definedName>
    <definedName name="山东地区" localSheetId="29">#REF!</definedName>
    <definedName name="山东地区" localSheetId="27">#REF!</definedName>
    <definedName name="山东地区" localSheetId="6">#REF!</definedName>
    <definedName name="山东地区">#REF!</definedName>
    <definedName name="山西" localSheetId="20">#REF!</definedName>
    <definedName name="山西" localSheetId="29">#REF!</definedName>
    <definedName name="山西" localSheetId="27">#REF!</definedName>
    <definedName name="山西" localSheetId="6">#REF!</definedName>
    <definedName name="山西">#REF!</definedName>
    <definedName name="陕西" localSheetId="20">#REF!</definedName>
    <definedName name="陕西" localSheetId="29">#REF!</definedName>
    <definedName name="陕西" localSheetId="27">#REF!</definedName>
    <definedName name="陕西" localSheetId="6">#REF!</definedName>
    <definedName name="陕西">#REF!</definedName>
    <definedName name="上海" localSheetId="20">#REF!</definedName>
    <definedName name="上海" localSheetId="29">#REF!</definedName>
    <definedName name="上海" localSheetId="27">#REF!</definedName>
    <definedName name="上海" localSheetId="6">#REF!</definedName>
    <definedName name="上海">#REF!</definedName>
    <definedName name="深圳" localSheetId="20">#REF!</definedName>
    <definedName name="深圳" localSheetId="29">#REF!</definedName>
    <definedName name="深圳" localSheetId="27">#REF!</definedName>
    <definedName name="深圳" localSheetId="6">#REF!</definedName>
    <definedName name="深圳">#REF!</definedName>
    <definedName name="生产列1" localSheetId="20">#REF!</definedName>
    <definedName name="生产列1" localSheetId="29">#REF!</definedName>
    <definedName name="生产列1" localSheetId="27">#REF!</definedName>
    <definedName name="生产列1" localSheetId="6">#REF!</definedName>
    <definedName name="生产列1">#REF!</definedName>
    <definedName name="生产列11" localSheetId="20">#REF!</definedName>
    <definedName name="生产列11" localSheetId="29">#REF!</definedName>
    <definedName name="生产列11" localSheetId="27">#REF!</definedName>
    <definedName name="生产列11" localSheetId="6">#REF!</definedName>
    <definedName name="生产列11">#REF!</definedName>
    <definedName name="生产列15" localSheetId="20">#REF!</definedName>
    <definedName name="生产列15" localSheetId="29">#REF!</definedName>
    <definedName name="生产列15" localSheetId="27">#REF!</definedName>
    <definedName name="生产列15" localSheetId="6">#REF!</definedName>
    <definedName name="生产列15">#REF!</definedName>
    <definedName name="生产列16" localSheetId="20">#REF!</definedName>
    <definedName name="生产列16" localSheetId="29">#REF!</definedName>
    <definedName name="生产列16" localSheetId="27">#REF!</definedName>
    <definedName name="生产列16" localSheetId="6">#REF!</definedName>
    <definedName name="生产列16">#REF!</definedName>
    <definedName name="生产列17" localSheetId="20">#REF!</definedName>
    <definedName name="生产列17" localSheetId="29">#REF!</definedName>
    <definedName name="生产列17" localSheetId="27">#REF!</definedName>
    <definedName name="生产列17" localSheetId="6">#REF!</definedName>
    <definedName name="生产列17">#REF!</definedName>
    <definedName name="生产列19" localSheetId="20">#REF!</definedName>
    <definedName name="生产列19" localSheetId="29">#REF!</definedName>
    <definedName name="生产列19" localSheetId="27">#REF!</definedName>
    <definedName name="生产列19" localSheetId="6">#REF!</definedName>
    <definedName name="生产列19">#REF!</definedName>
    <definedName name="生产列2" localSheetId="20">#REF!</definedName>
    <definedName name="生产列2" localSheetId="29">#REF!</definedName>
    <definedName name="生产列2" localSheetId="27">#REF!</definedName>
    <definedName name="生产列2" localSheetId="6">#REF!</definedName>
    <definedName name="生产列2">#REF!</definedName>
    <definedName name="生产列20" localSheetId="20">#REF!</definedName>
    <definedName name="生产列20" localSheetId="29">#REF!</definedName>
    <definedName name="生产列20" localSheetId="27">#REF!</definedName>
    <definedName name="生产列20" localSheetId="6">#REF!</definedName>
    <definedName name="生产列20">#REF!</definedName>
    <definedName name="生产列3" localSheetId="20">#REF!</definedName>
    <definedName name="生产列3" localSheetId="29">#REF!</definedName>
    <definedName name="生产列3" localSheetId="27">#REF!</definedName>
    <definedName name="生产列3" localSheetId="6">#REF!</definedName>
    <definedName name="生产列3">#REF!</definedName>
    <definedName name="生产列4" localSheetId="20">#REF!</definedName>
    <definedName name="生产列4" localSheetId="29">#REF!</definedName>
    <definedName name="生产列4" localSheetId="27">#REF!</definedName>
    <definedName name="生产列4" localSheetId="6">#REF!</definedName>
    <definedName name="生产列4">#REF!</definedName>
    <definedName name="生产列5" localSheetId="20">#REF!</definedName>
    <definedName name="生产列5" localSheetId="29">#REF!</definedName>
    <definedName name="生产列5" localSheetId="27">#REF!</definedName>
    <definedName name="生产列5" localSheetId="6">#REF!</definedName>
    <definedName name="生产列5">#REF!</definedName>
    <definedName name="生产列6" localSheetId="20">#REF!</definedName>
    <definedName name="生产列6" localSheetId="29">#REF!</definedName>
    <definedName name="生产列6" localSheetId="27">#REF!</definedName>
    <definedName name="生产列6" localSheetId="6">#REF!</definedName>
    <definedName name="生产列6">#REF!</definedName>
    <definedName name="生产列7" localSheetId="20">#REF!</definedName>
    <definedName name="生产列7" localSheetId="29">#REF!</definedName>
    <definedName name="生产列7" localSheetId="27">#REF!</definedName>
    <definedName name="生产列7" localSheetId="6">#REF!</definedName>
    <definedName name="生产列7">#REF!</definedName>
    <definedName name="生产列8" localSheetId="20">#REF!</definedName>
    <definedName name="生产列8" localSheetId="29">#REF!</definedName>
    <definedName name="生产列8" localSheetId="27">#REF!</definedName>
    <definedName name="生产列8" localSheetId="6">#REF!</definedName>
    <definedName name="生产列8">#REF!</definedName>
    <definedName name="生产列9" localSheetId="20">#REF!</definedName>
    <definedName name="生产列9" localSheetId="29">#REF!</definedName>
    <definedName name="生产列9" localSheetId="27">#REF!</definedName>
    <definedName name="生产列9" localSheetId="6">#REF!</definedName>
    <definedName name="生产列9">#REF!</definedName>
    <definedName name="生产期" localSheetId="20">#REF!</definedName>
    <definedName name="生产期" localSheetId="29">#REF!</definedName>
    <definedName name="生产期" localSheetId="27">#REF!</definedName>
    <definedName name="生产期" localSheetId="6">#REF!</definedName>
    <definedName name="生产期">#REF!</definedName>
    <definedName name="生产期1" localSheetId="20">#REF!</definedName>
    <definedName name="生产期1" localSheetId="29">#REF!</definedName>
    <definedName name="生产期1" localSheetId="27">#REF!</definedName>
    <definedName name="生产期1" localSheetId="6">#REF!</definedName>
    <definedName name="生产期1">#REF!</definedName>
    <definedName name="生产期11" localSheetId="20">#REF!</definedName>
    <definedName name="生产期11" localSheetId="29">#REF!</definedName>
    <definedName name="生产期11" localSheetId="27">#REF!</definedName>
    <definedName name="生产期11" localSheetId="6">#REF!</definedName>
    <definedName name="生产期11">#REF!</definedName>
    <definedName name="生产期123" localSheetId="20">#REF!</definedName>
    <definedName name="生产期123" localSheetId="6">#REF!</definedName>
    <definedName name="生产期123">#REF!</definedName>
    <definedName name="生产期15" localSheetId="20">#REF!</definedName>
    <definedName name="生产期15" localSheetId="29">#REF!</definedName>
    <definedName name="生产期15" localSheetId="27">#REF!</definedName>
    <definedName name="生产期15" localSheetId="6">#REF!</definedName>
    <definedName name="生产期15">#REF!</definedName>
    <definedName name="生产期16" localSheetId="20">#REF!</definedName>
    <definedName name="生产期16" localSheetId="29">#REF!</definedName>
    <definedName name="生产期16" localSheetId="27">#REF!</definedName>
    <definedName name="生产期16" localSheetId="6">#REF!</definedName>
    <definedName name="生产期16">#REF!</definedName>
    <definedName name="生产期17" localSheetId="20">#REF!</definedName>
    <definedName name="生产期17" localSheetId="29">#REF!</definedName>
    <definedName name="生产期17" localSheetId="27">#REF!</definedName>
    <definedName name="生产期17" localSheetId="6">#REF!</definedName>
    <definedName name="生产期17">#REF!</definedName>
    <definedName name="生产期19" localSheetId="20">#REF!</definedName>
    <definedName name="生产期19" localSheetId="29">#REF!</definedName>
    <definedName name="生产期19" localSheetId="27">#REF!</definedName>
    <definedName name="生产期19" localSheetId="6">#REF!</definedName>
    <definedName name="生产期19">#REF!</definedName>
    <definedName name="生产期2" localSheetId="20">#REF!</definedName>
    <definedName name="生产期2" localSheetId="29">#REF!</definedName>
    <definedName name="生产期2" localSheetId="27">#REF!</definedName>
    <definedName name="生产期2" localSheetId="6">#REF!</definedName>
    <definedName name="生产期2">#REF!</definedName>
    <definedName name="生产期20" localSheetId="20">#REF!</definedName>
    <definedName name="生产期20" localSheetId="29">#REF!</definedName>
    <definedName name="生产期20" localSheetId="27">#REF!</definedName>
    <definedName name="生产期20" localSheetId="6">#REF!</definedName>
    <definedName name="生产期20">#REF!</definedName>
    <definedName name="生产期3" localSheetId="20">#REF!</definedName>
    <definedName name="生产期3" localSheetId="29">#REF!</definedName>
    <definedName name="生产期3" localSheetId="27">#REF!</definedName>
    <definedName name="生产期3" localSheetId="6">#REF!</definedName>
    <definedName name="生产期3">#REF!</definedName>
    <definedName name="生产期4" localSheetId="20">#REF!</definedName>
    <definedName name="生产期4" localSheetId="29">#REF!</definedName>
    <definedName name="生产期4" localSheetId="27">#REF!</definedName>
    <definedName name="生产期4" localSheetId="6">#REF!</definedName>
    <definedName name="生产期4">#REF!</definedName>
    <definedName name="生产期5" localSheetId="20">#REF!</definedName>
    <definedName name="生产期5" localSheetId="29">#REF!</definedName>
    <definedName name="生产期5" localSheetId="27">#REF!</definedName>
    <definedName name="生产期5" localSheetId="6">#REF!</definedName>
    <definedName name="生产期5">#REF!</definedName>
    <definedName name="生产期6" localSheetId="20">#REF!</definedName>
    <definedName name="生产期6" localSheetId="29">#REF!</definedName>
    <definedName name="生产期6" localSheetId="27">#REF!</definedName>
    <definedName name="生产期6" localSheetId="6">#REF!</definedName>
    <definedName name="生产期6">#REF!</definedName>
    <definedName name="生产期7" localSheetId="20">#REF!</definedName>
    <definedName name="生产期7" localSheetId="29">#REF!</definedName>
    <definedName name="生产期7" localSheetId="27">#REF!</definedName>
    <definedName name="生产期7" localSheetId="6">#REF!</definedName>
    <definedName name="生产期7">#REF!</definedName>
    <definedName name="生产期8" localSheetId="20">#REF!</definedName>
    <definedName name="生产期8" localSheetId="29">#REF!</definedName>
    <definedName name="生产期8" localSheetId="27">#REF!</definedName>
    <definedName name="生产期8" localSheetId="6">#REF!</definedName>
    <definedName name="生产期8">#REF!</definedName>
    <definedName name="生产期9" localSheetId="20">#REF!</definedName>
    <definedName name="生产期9" localSheetId="29">#REF!</definedName>
    <definedName name="生产期9" localSheetId="27">#REF!</definedName>
    <definedName name="生产期9" localSheetId="6">#REF!</definedName>
    <definedName name="生产期9">#REF!</definedName>
    <definedName name="省级">#N/A</definedName>
    <definedName name="时代" localSheetId="20">#REF!</definedName>
    <definedName name="时代" localSheetId="29">#REF!</definedName>
    <definedName name="时代" localSheetId="27">#REF!</definedName>
    <definedName name="时代" localSheetId="6">#REF!</definedName>
    <definedName name="时代">#REF!</definedName>
    <definedName name="是" localSheetId="20">#REF!</definedName>
    <definedName name="是" localSheetId="29">#REF!</definedName>
    <definedName name="是" localSheetId="27">#REF!</definedName>
    <definedName name="是" localSheetId="6">#REF!</definedName>
    <definedName name="是">#REF!</definedName>
    <definedName name="是水水水水" localSheetId="20">#REF!</definedName>
    <definedName name="是水水水水" localSheetId="29">#REF!</definedName>
    <definedName name="是水水水水" localSheetId="27">#REF!</definedName>
    <definedName name="是水水水水" localSheetId="6">#REF!</definedName>
    <definedName name="是水水水水">#REF!</definedName>
    <definedName name="收入表">#N/A</definedName>
    <definedName name="水水水嘎嘎嘎水" localSheetId="20">#REF!</definedName>
    <definedName name="水水水嘎嘎嘎水" localSheetId="29">#REF!</definedName>
    <definedName name="水水水嘎嘎嘎水" localSheetId="27">#REF!</definedName>
    <definedName name="水水水嘎嘎嘎水" localSheetId="6">#REF!</definedName>
    <definedName name="水水水嘎嘎嘎水">#REF!</definedName>
    <definedName name="水水水水" localSheetId="20">#REF!</definedName>
    <definedName name="水水水水" localSheetId="29">#REF!</definedName>
    <definedName name="水水水水" localSheetId="27">#REF!</definedName>
    <definedName name="水水水水" localSheetId="6">#REF!</definedName>
    <definedName name="水水水水">#REF!</definedName>
    <definedName name="四川" localSheetId="20">#REF!</definedName>
    <definedName name="四川" localSheetId="29">#REF!</definedName>
    <definedName name="四川" localSheetId="27">#REF!</definedName>
    <definedName name="四川" localSheetId="6">#REF!</definedName>
    <definedName name="四川">#REF!</definedName>
    <definedName name="天津" localSheetId="20">#REF!</definedName>
    <definedName name="天津" localSheetId="29">#REF!</definedName>
    <definedName name="天津" localSheetId="27">#REF!</definedName>
    <definedName name="天津" localSheetId="6">#REF!</definedName>
    <definedName name="天津">#REF!</definedName>
    <definedName name="王分成上解测算">#N/A</definedName>
    <definedName name="我问问" localSheetId="20">#REF!</definedName>
    <definedName name="我问问" localSheetId="29">#REF!</definedName>
    <definedName name="我问问" localSheetId="27">#REF!</definedName>
    <definedName name="我问问" localSheetId="6">#REF!</definedName>
    <definedName name="我问问">#REF!</definedName>
    <definedName name="西藏" localSheetId="20">#REF!</definedName>
    <definedName name="西藏" localSheetId="29">#REF!</definedName>
    <definedName name="西藏" localSheetId="27">#REF!</definedName>
    <definedName name="西藏" localSheetId="6">#REF!</definedName>
    <definedName name="西藏">#REF!</definedName>
    <definedName name="厦门" localSheetId="20">#REF!</definedName>
    <definedName name="厦门" localSheetId="29">#REF!</definedName>
    <definedName name="厦门" localSheetId="27">#REF!</definedName>
    <definedName name="厦门" localSheetId="6">#REF!</definedName>
    <definedName name="厦门">#REF!</definedName>
    <definedName name="新疆" localSheetId="20">#REF!</definedName>
    <definedName name="新疆" localSheetId="29">#REF!</definedName>
    <definedName name="新疆" localSheetId="27">#REF!</definedName>
    <definedName name="新疆" localSheetId="6">#REF!</definedName>
    <definedName name="新疆">#REF!</definedName>
    <definedName name="一i" localSheetId="20">#REF!</definedName>
    <definedName name="一i" localSheetId="29">#REF!</definedName>
    <definedName name="一i" localSheetId="27">#REF!</definedName>
    <definedName name="一i" localSheetId="6">#REF!</definedName>
    <definedName name="一i">#REF!</definedName>
    <definedName name="一一i" localSheetId="20">#REF!</definedName>
    <definedName name="一一i" localSheetId="29">#REF!</definedName>
    <definedName name="一一i" localSheetId="27">#REF!</definedName>
    <definedName name="一一i" localSheetId="6">#REF!</definedName>
    <definedName name="一一i">#REF!</definedName>
    <definedName name="云南" localSheetId="20">#REF!</definedName>
    <definedName name="云南" localSheetId="29">#REF!</definedName>
    <definedName name="云南" localSheetId="27">#REF!</definedName>
    <definedName name="云南" localSheetId="6">#REF!</definedName>
    <definedName name="云南">#REF!</definedName>
    <definedName name="啧啧啧" localSheetId="20">#REF!</definedName>
    <definedName name="啧啧啧" localSheetId="29">#REF!</definedName>
    <definedName name="啧啧啧" localSheetId="27">#REF!</definedName>
    <definedName name="啧啧啧" localSheetId="6">#REF!</definedName>
    <definedName name="啧啧啧">#REF!</definedName>
    <definedName name="浙江" localSheetId="20">#REF!</definedName>
    <definedName name="浙江" localSheetId="29">#REF!</definedName>
    <definedName name="浙江" localSheetId="27">#REF!</definedName>
    <definedName name="浙江" localSheetId="6">#REF!</definedName>
    <definedName name="浙江">#REF!</definedName>
    <definedName name="浙江地区" localSheetId="20">#REF!</definedName>
    <definedName name="浙江地区" localSheetId="29">#REF!</definedName>
    <definedName name="浙江地区" localSheetId="27">#REF!</definedName>
    <definedName name="浙江地区" localSheetId="6">#REF!</definedName>
    <definedName name="浙江地区">#REF!</definedName>
    <definedName name="重庆" localSheetId="20">#REF!</definedName>
    <definedName name="重庆" localSheetId="29">#REF!</definedName>
    <definedName name="重庆" localSheetId="27">#REF!</definedName>
    <definedName name="重庆" localSheetId="6">#REF!</definedName>
    <definedName name="重庆">#REF!</definedName>
  </definedNames>
  <calcPr calcId="144525" fullPrecision="0"/>
</workbook>
</file>

<file path=xl/sharedStrings.xml><?xml version="1.0" encoding="utf-8"?>
<sst xmlns="http://schemas.openxmlformats.org/spreadsheetml/2006/main" count="5109" uniqueCount="2941">
  <si>
    <t xml:space="preserve"> </t>
  </si>
  <si>
    <t>2021年尉氏县本级财政预算公开报表</t>
  </si>
  <si>
    <t>公  开  表  目  录</t>
  </si>
  <si>
    <t>表 号</t>
  </si>
  <si>
    <t>表    名</t>
  </si>
  <si>
    <t>1表</t>
  </si>
  <si>
    <t>2021年尉氏县全县一般公共预算收支预算表</t>
  </si>
  <si>
    <t>2表</t>
  </si>
  <si>
    <t>2021年尉氏县全县一般公共预算收入预算表</t>
  </si>
  <si>
    <t>3表</t>
  </si>
  <si>
    <t>2021年尉氏县全县一般公共预算支出预算表</t>
  </si>
  <si>
    <t>4表</t>
  </si>
  <si>
    <t>2021年尉氏县本级一般公共预算收支预算表</t>
  </si>
  <si>
    <t>5表</t>
  </si>
  <si>
    <t>2021年尉氏县本级一般公共预算收入预算表</t>
  </si>
  <si>
    <t>6表</t>
  </si>
  <si>
    <t>2021年尉氏县本级一般公共预算支出预算表</t>
  </si>
  <si>
    <t>7表</t>
  </si>
  <si>
    <t>2021年尉氏县本级一般公共预算支出明细表</t>
  </si>
  <si>
    <t>8表</t>
  </si>
  <si>
    <t>2021年尉氏县本级一般公共预算支出预算总表</t>
  </si>
  <si>
    <t>9表</t>
  </si>
  <si>
    <t>2021年尉氏县本级基本支出经济分类表</t>
  </si>
  <si>
    <t>10表</t>
  </si>
  <si>
    <t>2021年尉氏县三公经费表</t>
  </si>
  <si>
    <t>11表</t>
  </si>
  <si>
    <t>2021年尉氏县转移支付分项目表</t>
  </si>
  <si>
    <t>12表</t>
  </si>
  <si>
    <t>2021年尉氏县县对乡镇转移支付表</t>
  </si>
  <si>
    <t>13表</t>
  </si>
  <si>
    <t>2020-2021年尉氏县政府一般债务余额情况表</t>
  </si>
  <si>
    <t>14表</t>
  </si>
  <si>
    <t>2020-2021年尉氏县政府一般债务分地区限额表</t>
  </si>
  <si>
    <t>15表</t>
  </si>
  <si>
    <t>2021年尉氏县全县政府性基金收支预算总表</t>
  </si>
  <si>
    <t>16表</t>
  </si>
  <si>
    <t>2021年尉氏县本级政府性基金收支预算总表</t>
  </si>
  <si>
    <t>17表</t>
  </si>
  <si>
    <t>2021年尉氏县本级政府性基金收入预算表</t>
  </si>
  <si>
    <t>18表</t>
  </si>
  <si>
    <t>2021年尉氏县本级政府性基金支出预算表</t>
  </si>
  <si>
    <t>19表</t>
  </si>
  <si>
    <t>2021年尉氏县本级政府性基金支出预算明细表</t>
  </si>
  <si>
    <t>20表</t>
  </si>
  <si>
    <t>2021年尉氏县政府性基金转移支付表</t>
  </si>
  <si>
    <t>21表</t>
  </si>
  <si>
    <t>2021年尉氏县县对乡镇政府性基金转移支付表</t>
  </si>
  <si>
    <t>22表</t>
  </si>
  <si>
    <t>2020-2021年尉氏县政府专项债务余额情况表</t>
  </si>
  <si>
    <t>23表</t>
  </si>
  <si>
    <t>2020-2021年尉氏县政府专项债务分地区限额表</t>
  </si>
  <si>
    <t>24表</t>
  </si>
  <si>
    <t>2021年尉氏县全县国有资本经营收支预算总表</t>
  </si>
  <si>
    <t>25表</t>
  </si>
  <si>
    <t>2021年尉氏县本级国有资本经营收支预算总表</t>
  </si>
  <si>
    <t>26表</t>
  </si>
  <si>
    <t>2021年尉氏县本级国有资本经营收入预算表</t>
  </si>
  <si>
    <t>27表</t>
  </si>
  <si>
    <t>2021年尉氏县本级国有资本经营支出预算表</t>
  </si>
  <si>
    <t>28表</t>
  </si>
  <si>
    <t>2021年尉氏县国有资本经营预算转移支付表</t>
  </si>
  <si>
    <t>29表</t>
  </si>
  <si>
    <t>2021年尉氏县全县社保基金收支预算总表</t>
  </si>
  <si>
    <t>30表</t>
  </si>
  <si>
    <t>2021年尉氏县本级社保基金收支预算总表</t>
  </si>
  <si>
    <t>31表</t>
  </si>
  <si>
    <t>2021年尉氏县本级社保基金收入预算表</t>
  </si>
  <si>
    <t>32表</t>
  </si>
  <si>
    <t>2021年尉氏县本级社保基金支出预算表</t>
  </si>
  <si>
    <t>表一</t>
  </si>
  <si>
    <t>2021年全县一般公共预算收支预算总表</t>
  </si>
  <si>
    <t>单位：万元</t>
  </si>
  <si>
    <t>项   目</t>
  </si>
  <si>
    <t>收入预算数</t>
  </si>
  <si>
    <t>支出预算数</t>
  </si>
  <si>
    <t>本级收入</t>
  </si>
  <si>
    <t>本级支出</t>
  </si>
  <si>
    <t xml:space="preserve">  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</si>
  <si>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</si>
  <si>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</si>
  <si>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</si>
  <si>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</si>
  <si>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</si>
  <si>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</si>
  <si>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</si>
  <si>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</si>
  <si>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</si>
  <si>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</si>
  <si>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文化旅游体育与传媒支出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</si>
  <si>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</si>
  <si>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</si>
  <si>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</si>
  <si>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</si>
  <si>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</si>
  <si>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</si>
  <si>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</si>
  <si>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</si>
  <si>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车船税</t>
  </si>
  <si>
    <t>农林水支出</t>
  </si>
  <si>
    <t>耕地占用税</t>
  </si>
  <si>
    <t>交通运输支出</t>
  </si>
  <si>
    <t>契税</t>
  </si>
  <si>
    <t>资源勘探信息等支出</t>
  </si>
  <si>
    <t>环境保护税</t>
  </si>
  <si>
    <t>商业服务业等支出</t>
  </si>
  <si>
    <t>烟叶税及其他</t>
  </si>
  <si>
    <t>金融支出</t>
  </si>
  <si>
    <t xml:space="preserve">  非税收入</t>
  </si>
  <si>
    <t>自然资源海洋气象等支出</t>
  </si>
  <si>
    <t>专项收入</t>
  </si>
  <si>
    <t>住房保障支出</t>
  </si>
  <si>
    <t>行政事业性收费收入</t>
  </si>
  <si>
    <t>粮油物资储备支出</t>
  </si>
  <si>
    <t>罚没收入</t>
  </si>
  <si>
    <t>灾害防治及应急管理支出</t>
  </si>
  <si>
    <t>国有资本经营及国有资源(资产)有偿使用收入</t>
  </si>
  <si>
    <t>预备费</t>
  </si>
  <si>
    <t>捐赠收入</t>
  </si>
  <si>
    <t>其他支出</t>
  </si>
  <si>
    <t>政府住房基金收入</t>
  </si>
  <si>
    <t>债务付息支出</t>
  </si>
  <si>
    <t>其他收入</t>
  </si>
  <si>
    <t>上级补助收入</t>
  </si>
  <si>
    <t>上解上级支出</t>
  </si>
  <si>
    <t>返还性收入</t>
  </si>
  <si>
    <t>一般性转移支付收入</t>
  </si>
  <si>
    <t>专项转移支付收入</t>
  </si>
  <si>
    <t>上年结转收入</t>
  </si>
  <si>
    <t>动用预算稳定调节基金</t>
  </si>
  <si>
    <t>调入资金</t>
  </si>
  <si>
    <t>收入总计</t>
  </si>
  <si>
    <t>支出总计</t>
  </si>
  <si>
    <t>如果按新统计的调入是</t>
  </si>
  <si>
    <t>全市一般公共预算收入</t>
  </si>
  <si>
    <t>全市一般公共预算支出</t>
  </si>
  <si>
    <t>表二</t>
  </si>
  <si>
    <t>2021年全县一般公共预算收入表</t>
  </si>
  <si>
    <t>功能科目</t>
  </si>
  <si>
    <t>项目</t>
  </si>
  <si>
    <t>上年决算（执行)数</t>
  </si>
  <si>
    <t>预算数</t>
  </si>
  <si>
    <t>预算数为决算（执行）数%</t>
  </si>
  <si>
    <t>101</t>
  </si>
  <si>
    <t>一、税收收入</t>
  </si>
  <si>
    <t>10101</t>
  </si>
  <si>
    <t xml:space="preserve">    增值税</t>
  </si>
  <si>
    <t>10104</t>
  </si>
  <si>
    <t xml:space="preserve">    企业所得税</t>
  </si>
  <si>
    <t>10105</t>
  </si>
  <si>
    <t xml:space="preserve">    企业所得税退税</t>
  </si>
  <si>
    <t>10106</t>
  </si>
  <si>
    <t xml:space="preserve">    个人所得税</t>
  </si>
  <si>
    <t>10107</t>
  </si>
  <si>
    <t xml:space="preserve">    资源税</t>
  </si>
  <si>
    <t>1010702</t>
  </si>
  <si>
    <t xml:space="preserve">      其中：水资源税</t>
  </si>
  <si>
    <t>10109</t>
  </si>
  <si>
    <t xml:space="preserve">    城市维护建设税</t>
  </si>
  <si>
    <t>10110</t>
  </si>
  <si>
    <t xml:space="preserve">    房产税</t>
  </si>
  <si>
    <t>10111</t>
  </si>
  <si>
    <t xml:space="preserve">    印花税</t>
  </si>
  <si>
    <t>10112</t>
  </si>
  <si>
    <t xml:space="preserve">    城镇土地使用税</t>
  </si>
  <si>
    <t>10113</t>
  </si>
  <si>
    <t xml:space="preserve">    土地增值税</t>
  </si>
  <si>
    <t>10114</t>
  </si>
  <si>
    <t xml:space="preserve">    车船税</t>
  </si>
  <si>
    <t>10118</t>
  </si>
  <si>
    <t xml:space="preserve">    耕地占用税</t>
  </si>
  <si>
    <t>10119</t>
  </si>
  <si>
    <t xml:space="preserve">    契税</t>
  </si>
  <si>
    <t>10120</t>
  </si>
  <si>
    <t xml:space="preserve">    烟叶税</t>
  </si>
  <si>
    <t>10121</t>
  </si>
  <si>
    <t xml:space="preserve">    环境保护税</t>
  </si>
  <si>
    <t>10199</t>
  </si>
  <si>
    <t xml:space="preserve">    其他税收收入</t>
  </si>
  <si>
    <t>103</t>
  </si>
  <si>
    <t>二、非税收入</t>
  </si>
  <si>
    <t>10302</t>
  </si>
  <si>
    <t xml:space="preserve">    专项收入</t>
  </si>
  <si>
    <t>10304</t>
  </si>
  <si>
    <t xml:space="preserve">    行政事业性收费收入</t>
  </si>
  <si>
    <t>10305</t>
  </si>
  <si>
    <t xml:space="preserve">    罚没收入</t>
  </si>
  <si>
    <t>10306</t>
  </si>
  <si>
    <t xml:space="preserve">    国有资本经营收入</t>
  </si>
  <si>
    <t>10307</t>
  </si>
  <si>
    <t xml:space="preserve">    国有资源（资产）有偿使用收入</t>
  </si>
  <si>
    <t>10308</t>
  </si>
  <si>
    <t xml:space="preserve">    捐赠收入</t>
  </si>
  <si>
    <t>10309</t>
  </si>
  <si>
    <t xml:space="preserve">    政府住房基金收入</t>
  </si>
  <si>
    <t>10399</t>
  </si>
  <si>
    <t xml:space="preserve">    其他收入</t>
  </si>
  <si>
    <t>收入合计</t>
  </si>
  <si>
    <t>表三</t>
  </si>
  <si>
    <t>2021年全县一般公共预算支出表</t>
  </si>
  <si>
    <t>备注</t>
  </si>
  <si>
    <t>201</t>
  </si>
  <si>
    <t>一、一般公共服务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</si>
  <si>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</si>
  <si>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</si>
  <si>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</si>
  <si>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</si>
  <si>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</si>
  <si>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</si>
  <si>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</si>
  <si>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</si>
  <si>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</si>
  <si>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</si>
  <si>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</si>
  <si>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</si>
  <si>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</si>
  <si>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</si>
  <si>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</si>
  <si>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</si>
  <si>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</si>
  <si>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</si>
  <si>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</si>
  <si>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</si>
  <si>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</si>
  <si>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</si>
  <si>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</si>
  <si>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</si>
  <si>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</si>
  <si>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</si>
  <si>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</si>
  <si>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</si>
  <si>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</si>
  <si>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</si>
  <si>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</si>
  <si>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</si>
  <si>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</si>
  <si>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</si>
  <si>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</si>
  <si>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</si>
  <si>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</si>
  <si>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</si>
  <si>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</si>
  <si>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</si>
  <si>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</si>
  <si>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</si>
  <si>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</si>
  <si>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</si>
  <si>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</si>
  <si>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</si>
  <si>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</si>
  <si>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</si>
  <si>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</si>
  <si>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</si>
  <si>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</si>
  <si>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</si>
  <si>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</si>
  <si>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</si>
  <si>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</si>
  <si>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</si>
  <si>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</si>
  <si>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</si>
  <si>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</si>
  <si>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</si>
  <si>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</si>
  <si>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</si>
  <si>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</si>
  <si>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</si>
  <si>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</si>
  <si>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</si>
  <si>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</si>
  <si>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</si>
  <si>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</si>
  <si>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</si>
  <si>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</si>
  <si>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</si>
  <si>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</si>
  <si>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</si>
  <si>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</si>
  <si>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</si>
  <si>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</si>
  <si>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</si>
  <si>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</si>
  <si>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</si>
  <si>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</si>
  <si>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</si>
  <si>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</si>
  <si>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</si>
  <si>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</si>
  <si>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</si>
  <si>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</si>
  <si>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</si>
  <si>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</si>
  <si>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</si>
  <si>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</si>
  <si>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</si>
  <si>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</si>
  <si>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</si>
  <si>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</si>
  <si>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</si>
  <si>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</si>
  <si>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</si>
  <si>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</si>
  <si>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</si>
  <si>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</si>
  <si>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</si>
  <si>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</si>
  <si>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</si>
  <si>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</si>
  <si>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</si>
  <si>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</si>
  <si>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</si>
  <si>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</si>
  <si>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</si>
  <si>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</si>
  <si>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</si>
  <si>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</si>
  <si>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</si>
  <si>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</si>
  <si>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</si>
  <si>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</si>
  <si>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</si>
  <si>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</si>
  <si>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</si>
  <si>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</si>
  <si>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</si>
  <si>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</si>
  <si>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</si>
  <si>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</si>
  <si>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</si>
  <si>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</si>
  <si>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</si>
  <si>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</si>
  <si>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</si>
  <si>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</si>
  <si>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</si>
  <si>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</si>
  <si>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</si>
  <si>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</si>
  <si>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</si>
  <si>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</si>
  <si>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</si>
  <si>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</si>
  <si>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</si>
  <si>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</si>
  <si>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</si>
  <si>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</si>
  <si>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</si>
  <si>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</si>
  <si>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</si>
  <si>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</si>
  <si>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</si>
  <si>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</si>
  <si>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</si>
  <si>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</si>
  <si>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</si>
  <si>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</si>
  <si>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</si>
  <si>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</si>
  <si>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</si>
  <si>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</si>
  <si>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</si>
  <si>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</si>
  <si>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</si>
  <si>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</si>
  <si>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</si>
  <si>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</si>
  <si>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</si>
  <si>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</si>
  <si>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</si>
  <si>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</si>
  <si>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</si>
  <si>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</si>
  <si>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</si>
  <si>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</si>
  <si>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</si>
  <si>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</si>
  <si>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</si>
  <si>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</si>
  <si>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</si>
  <si>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</si>
  <si>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</si>
  <si>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</si>
  <si>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</si>
  <si>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</si>
  <si>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</si>
  <si>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</si>
  <si>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</si>
  <si>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</si>
  <si>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</si>
  <si>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</si>
  <si>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</si>
  <si>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</si>
  <si>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</si>
  <si>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</si>
  <si>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</si>
  <si>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</si>
  <si>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</si>
  <si>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</si>
  <si>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</si>
  <si>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</si>
  <si>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</si>
  <si>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</si>
  <si>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</si>
  <si>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</si>
  <si>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</si>
  <si>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</si>
  <si>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</si>
  <si>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</si>
  <si>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</si>
  <si>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</si>
  <si>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</si>
  <si>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</si>
  <si>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</si>
  <si>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</si>
  <si>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</si>
  <si>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</si>
  <si>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</si>
  <si>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</si>
  <si>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</si>
  <si>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</si>
  <si>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</si>
  <si>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</si>
  <si>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</si>
  <si>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</si>
  <si>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</si>
  <si>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</si>
  <si>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</si>
  <si>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</si>
  <si>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</si>
  <si>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</si>
  <si>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</si>
  <si>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</si>
  <si>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</si>
  <si>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</si>
  <si>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</si>
  <si>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</si>
  <si>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</si>
  <si>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</si>
  <si>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</si>
  <si>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</si>
  <si>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</si>
  <si>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</si>
  <si>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</si>
  <si>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</si>
  <si>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</si>
  <si>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</si>
  <si>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</si>
  <si>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</si>
  <si>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</si>
  <si>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</si>
  <si>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</si>
  <si>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</si>
  <si>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</si>
  <si>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</si>
  <si>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</si>
  <si>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</si>
  <si>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</si>
  <si>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</si>
  <si>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</si>
  <si>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</si>
  <si>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</si>
  <si>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</si>
  <si>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</si>
  <si>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</si>
  <si>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</si>
  <si>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</si>
  <si>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</si>
  <si>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</si>
  <si>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</si>
  <si>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</si>
  <si>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</si>
  <si>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</si>
  <si>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</si>
  <si>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</si>
  <si>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</si>
  <si>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</si>
  <si>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</si>
  <si>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</si>
  <si>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</si>
  <si>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</si>
  <si>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</si>
  <si>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</si>
  <si>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</si>
  <si>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</si>
  <si>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</si>
  <si>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</si>
  <si>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</si>
  <si>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</si>
  <si>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</si>
  <si>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</si>
  <si>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</si>
  <si>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</si>
  <si>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</si>
  <si>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</si>
  <si>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</si>
  <si>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</si>
  <si>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</si>
  <si>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</si>
  <si>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</si>
  <si>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</si>
  <si>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</si>
  <si>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</si>
  <si>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</si>
  <si>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</si>
  <si>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</si>
  <si>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</si>
  <si>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</si>
  <si>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</si>
  <si>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</si>
  <si>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</si>
  <si>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</si>
  <si>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</si>
  <si>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</si>
  <si>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</si>
  <si>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</si>
  <si>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</si>
  <si>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</si>
  <si>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</si>
  <si>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</si>
  <si>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</si>
  <si>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</si>
  <si>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</si>
  <si>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</si>
  <si>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</si>
  <si>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</si>
  <si>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</si>
  <si>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</si>
  <si>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</si>
  <si>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</si>
  <si>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</si>
  <si>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</si>
  <si>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</si>
  <si>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</si>
  <si>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</si>
  <si>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</si>
  <si>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</si>
  <si>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</si>
  <si>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</si>
  <si>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</si>
  <si>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</si>
  <si>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</si>
  <si>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</si>
  <si>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</si>
  <si>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</si>
  <si>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</si>
  <si>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</si>
  <si>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</si>
  <si>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</si>
  <si>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</si>
  <si>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</si>
  <si>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</si>
  <si>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</si>
  <si>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</si>
  <si>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</si>
  <si>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</si>
  <si>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</si>
  <si>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</si>
  <si>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</si>
  <si>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</si>
  <si>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</si>
  <si>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二、外交支出</t>
  </si>
  <si>
    <t>20205</t>
  </si>
  <si>
    <t xml:space="preserve">    对外合作与交流</t>
  </si>
  <si>
    <t>20206</t>
  </si>
  <si>
    <t xml:space="preserve">    对外宣传</t>
  </si>
  <si>
    <t>20299</t>
  </si>
  <si>
    <t xml:space="preserve">    其他外交支出</t>
  </si>
  <si>
    <t>203</t>
  </si>
  <si>
    <t>三、国防支出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</si>
  <si>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</si>
  <si>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</si>
  <si>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</si>
  <si>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</si>
  <si>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</si>
  <si>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</si>
  <si>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</si>
  <si>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</si>
  <si>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</si>
  <si>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</si>
  <si>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2030605</t>
  </si>
  <si>
    <t xml:space="preserve">      国防教育</t>
  </si>
  <si>
    <t>2030606</t>
  </si>
  <si>
    <t xml:space="preserve">      预备役部队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</si>
  <si>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</si>
  <si>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</si>
  <si>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</si>
  <si>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</si>
  <si>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</si>
  <si>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</si>
  <si>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</si>
  <si>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</si>
  <si>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204</t>
  </si>
  <si>
    <t>四、公共安全支出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</si>
  <si>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</si>
  <si>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</si>
  <si>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</si>
  <si>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</si>
  <si>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</si>
  <si>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</si>
  <si>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</si>
  <si>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</si>
  <si>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</si>
  <si>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</si>
  <si>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</si>
  <si>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</si>
  <si>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</si>
  <si>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</si>
  <si>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</si>
  <si>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</si>
  <si>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</si>
  <si>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</si>
  <si>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</si>
  <si>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</si>
  <si>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</si>
  <si>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</si>
  <si>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</si>
  <si>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</si>
  <si>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</si>
  <si>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</si>
  <si>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</si>
  <si>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</si>
  <si>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</si>
  <si>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</si>
  <si>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</si>
  <si>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</si>
  <si>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</si>
  <si>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</si>
  <si>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</si>
  <si>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</si>
  <si>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</si>
  <si>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</si>
  <si>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</si>
  <si>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</si>
  <si>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</si>
  <si>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</si>
  <si>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</si>
  <si>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</si>
  <si>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</si>
  <si>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</si>
  <si>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</si>
  <si>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</si>
  <si>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</si>
  <si>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</si>
  <si>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</si>
  <si>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</si>
  <si>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</si>
  <si>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</si>
  <si>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</si>
  <si>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</si>
  <si>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</si>
  <si>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</si>
  <si>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</si>
  <si>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</si>
  <si>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</si>
  <si>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</si>
  <si>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</si>
  <si>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</si>
  <si>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</si>
  <si>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</si>
  <si>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</si>
  <si>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</si>
  <si>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</si>
  <si>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</si>
  <si>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</si>
  <si>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</si>
  <si>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</si>
  <si>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</si>
  <si>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</si>
  <si>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</si>
  <si>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</si>
  <si>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法制建设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</si>
  <si>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</si>
  <si>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</si>
  <si>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</si>
  <si>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</si>
  <si>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</si>
  <si>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</si>
  <si>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</si>
  <si>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</si>
  <si>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</si>
  <si>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</si>
  <si>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犯人生活</t>
  </si>
  <si>
    <t>2040705</t>
  </si>
  <si>
    <t xml:space="preserve">      犯人改造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</si>
  <si>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</si>
  <si>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</si>
  <si>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</si>
  <si>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</si>
  <si>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</si>
  <si>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</si>
  <si>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</si>
  <si>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</si>
  <si>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</si>
  <si>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</si>
  <si>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</si>
  <si>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</si>
  <si>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</si>
  <si>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</si>
  <si>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</si>
  <si>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</si>
  <si>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</si>
  <si>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</si>
  <si>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</si>
  <si>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</si>
  <si>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</si>
  <si>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</si>
  <si>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</si>
  <si>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</si>
  <si>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</si>
  <si>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</si>
  <si>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</si>
  <si>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</si>
  <si>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</si>
  <si>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</si>
  <si>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</si>
  <si>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</si>
  <si>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</si>
  <si>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</si>
  <si>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</si>
  <si>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</si>
  <si>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</si>
  <si>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</si>
  <si>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</si>
  <si>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</si>
  <si>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</si>
  <si>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</si>
  <si>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</si>
  <si>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</si>
  <si>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</si>
  <si>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</si>
  <si>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</si>
  <si>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</si>
  <si>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</si>
  <si>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>五、教育支出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</si>
  <si>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</si>
  <si>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</si>
  <si>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</si>
  <si>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</si>
  <si>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</si>
  <si>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</si>
  <si>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</si>
  <si>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</si>
  <si>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</si>
  <si>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</si>
  <si>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</si>
  <si>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</si>
  <si>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</si>
  <si>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</si>
  <si>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</si>
  <si>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</si>
  <si>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</si>
  <si>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</si>
  <si>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</si>
  <si>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</si>
  <si>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</si>
  <si>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</si>
  <si>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</si>
  <si>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</si>
  <si>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</si>
  <si>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</si>
  <si>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</si>
  <si>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</si>
  <si>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</si>
  <si>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</si>
  <si>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</si>
  <si>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</si>
  <si>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</si>
  <si>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</si>
  <si>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</si>
  <si>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</si>
  <si>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</si>
  <si>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</si>
  <si>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</si>
  <si>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</si>
  <si>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</si>
  <si>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</si>
  <si>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</si>
  <si>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</si>
  <si>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</si>
  <si>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</si>
  <si>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</si>
  <si>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</si>
  <si>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</si>
  <si>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</si>
  <si>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</si>
  <si>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</si>
  <si>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</si>
  <si>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</si>
  <si>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</si>
  <si>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</si>
  <si>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</si>
  <si>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</si>
  <si>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</si>
  <si>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</si>
  <si>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</si>
  <si>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</si>
  <si>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</si>
  <si>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</si>
  <si>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</si>
  <si>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</si>
  <si>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</si>
  <si>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</si>
  <si>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</si>
  <si>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</si>
  <si>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</si>
  <si>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</si>
  <si>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</si>
  <si>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</si>
  <si>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</si>
  <si>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</si>
  <si>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</si>
  <si>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</si>
  <si>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</si>
  <si>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</si>
  <si>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</si>
  <si>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</si>
  <si>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</si>
  <si>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</si>
  <si>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</si>
  <si>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</si>
  <si>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</si>
  <si>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</si>
  <si>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</si>
  <si>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</si>
  <si>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</si>
  <si>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</si>
  <si>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</si>
  <si>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</si>
  <si>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</si>
  <si>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</si>
  <si>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</si>
  <si>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206</t>
  </si>
  <si>
    <t>六、科学技术支出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</si>
  <si>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</si>
  <si>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</si>
  <si>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</si>
  <si>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</si>
  <si>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</si>
  <si>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</si>
  <si>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</si>
  <si>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</si>
  <si>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</si>
  <si>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</si>
  <si>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</si>
  <si>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</si>
  <si>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</si>
  <si>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</si>
  <si>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</si>
  <si>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</si>
  <si>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</si>
  <si>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</si>
  <si>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</si>
  <si>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</si>
  <si>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</si>
  <si>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</si>
  <si>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</si>
  <si>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</si>
  <si>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</si>
  <si>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</si>
  <si>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</si>
  <si>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</si>
  <si>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</si>
  <si>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</si>
  <si>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</si>
  <si>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</si>
  <si>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</si>
  <si>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</si>
  <si>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</si>
  <si>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</si>
  <si>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</si>
  <si>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</si>
  <si>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</si>
  <si>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</si>
  <si>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</si>
  <si>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</si>
  <si>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</si>
  <si>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</si>
  <si>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</si>
  <si>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</si>
  <si>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</si>
  <si>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</si>
  <si>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</si>
  <si>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</si>
  <si>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</si>
  <si>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</si>
  <si>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</si>
  <si>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</si>
  <si>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</si>
  <si>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</si>
  <si>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</si>
  <si>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</si>
  <si>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</si>
  <si>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</si>
  <si>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</si>
  <si>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</si>
  <si>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</si>
  <si>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</si>
  <si>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</si>
  <si>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</si>
  <si>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</si>
  <si>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</si>
  <si>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</si>
  <si>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</si>
  <si>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</si>
  <si>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</si>
  <si>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</si>
  <si>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</si>
  <si>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</si>
  <si>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</si>
  <si>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</si>
  <si>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</si>
  <si>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</si>
  <si>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</si>
  <si>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</si>
  <si>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</si>
  <si>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</si>
  <si>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</si>
  <si>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</si>
  <si>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</si>
  <si>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</si>
  <si>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</si>
  <si>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</si>
  <si>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</si>
  <si>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</si>
  <si>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</si>
  <si>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</si>
  <si>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</si>
  <si>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</si>
  <si>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</si>
  <si>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</si>
  <si>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</si>
  <si>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</si>
  <si>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</si>
  <si>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</si>
  <si>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</si>
  <si>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</si>
  <si>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</si>
  <si>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>七、文化旅游体育与传媒支出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</si>
  <si>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</si>
  <si>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</si>
  <si>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</si>
  <si>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</si>
  <si>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</si>
  <si>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</si>
  <si>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</si>
  <si>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</si>
  <si>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</si>
  <si>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</si>
  <si>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</si>
  <si>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</si>
  <si>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</si>
  <si>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</si>
  <si>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</si>
  <si>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</si>
  <si>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</si>
  <si>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</si>
  <si>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</si>
  <si>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</si>
  <si>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</si>
  <si>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</si>
  <si>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</si>
  <si>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</si>
  <si>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</si>
  <si>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</si>
  <si>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</si>
  <si>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</si>
  <si>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</si>
  <si>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</si>
  <si>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</si>
  <si>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</si>
  <si>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</si>
  <si>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</si>
  <si>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</si>
  <si>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</si>
  <si>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</si>
  <si>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</si>
  <si>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</si>
  <si>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</si>
  <si>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</si>
  <si>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</si>
  <si>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</si>
  <si>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</si>
  <si>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</si>
  <si>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</si>
  <si>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</si>
  <si>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</si>
  <si>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</si>
  <si>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</si>
  <si>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</si>
  <si>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</si>
  <si>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</si>
  <si>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</si>
  <si>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</si>
  <si>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</si>
  <si>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</si>
  <si>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</si>
  <si>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</si>
  <si>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</si>
  <si>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</si>
  <si>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</si>
  <si>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</si>
  <si>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</si>
  <si>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</si>
  <si>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</si>
  <si>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</si>
  <si>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</si>
  <si>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</si>
  <si>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</si>
  <si>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</si>
  <si>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</si>
  <si>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</si>
  <si>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</si>
  <si>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</si>
  <si>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</si>
  <si>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</si>
  <si>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</si>
  <si>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</si>
  <si>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</si>
  <si>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</si>
  <si>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</si>
  <si>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</si>
  <si>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</si>
  <si>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</si>
  <si>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</si>
  <si>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</si>
  <si>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</si>
  <si>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</si>
  <si>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</si>
  <si>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</si>
  <si>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</si>
  <si>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</si>
  <si>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</si>
  <si>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</si>
  <si>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</si>
  <si>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</si>
  <si>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</si>
  <si>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>八、社会保障和就业支出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</si>
  <si>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</si>
  <si>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</si>
  <si>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</si>
  <si>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</si>
  <si>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</si>
  <si>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</si>
  <si>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</si>
  <si>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</si>
  <si>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</si>
  <si>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</si>
  <si>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</si>
  <si>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</si>
  <si>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</si>
  <si>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</si>
  <si>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</si>
  <si>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</si>
  <si>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</si>
  <si>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</si>
  <si>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</si>
  <si>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</si>
  <si>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</si>
  <si>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</si>
  <si>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</si>
  <si>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</si>
  <si>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</si>
  <si>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</si>
  <si>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</si>
  <si>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</si>
  <si>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</si>
  <si>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</si>
  <si>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</si>
  <si>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</si>
  <si>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</si>
  <si>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</si>
  <si>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</si>
  <si>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</si>
  <si>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</si>
  <si>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</si>
  <si>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</si>
  <si>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</si>
  <si>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</si>
  <si>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</si>
  <si>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</si>
  <si>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</si>
  <si>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</si>
  <si>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</si>
  <si>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</si>
  <si>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</si>
  <si>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</si>
  <si>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</si>
  <si>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</si>
  <si>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</si>
  <si>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</si>
  <si>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</si>
  <si>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</si>
  <si>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</si>
  <si>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</si>
  <si>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</si>
  <si>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</si>
  <si>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</si>
  <si>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</si>
  <si>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</si>
  <si>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</si>
  <si>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</si>
  <si>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</si>
  <si>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</si>
  <si>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</si>
  <si>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</si>
  <si>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</si>
  <si>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</si>
  <si>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</si>
  <si>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</si>
  <si>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</si>
  <si>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</si>
  <si>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</si>
  <si>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</si>
  <si>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</si>
  <si>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</si>
  <si>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</si>
  <si>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</si>
  <si>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</si>
  <si>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</si>
  <si>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</si>
  <si>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</si>
  <si>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</si>
  <si>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</si>
  <si>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</si>
  <si>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</si>
  <si>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</si>
  <si>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</si>
  <si>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</si>
  <si>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</si>
  <si>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</si>
  <si>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</si>
  <si>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</si>
  <si>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</si>
  <si>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</si>
  <si>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</si>
  <si>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</si>
  <si>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</si>
  <si>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</si>
  <si>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</si>
  <si>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</si>
  <si>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</si>
  <si>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2080804</t>
  </si>
  <si>
    <t xml:space="preserve">      优抚事业单位支出</t>
  </si>
  <si>
    <t>2080805</t>
  </si>
  <si>
    <t xml:space="preserve">      义务兵优待</t>
  </si>
  <si>
    <t>2080806</t>
  </si>
  <si>
    <t xml:space="preserve">      农村籍退役士兵老年生活补助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</si>
  <si>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</si>
  <si>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</si>
  <si>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</si>
  <si>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</si>
  <si>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</si>
  <si>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</si>
  <si>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</si>
  <si>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</si>
  <si>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</si>
  <si>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</si>
  <si>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</si>
  <si>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</si>
  <si>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</si>
  <si>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</si>
  <si>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</si>
  <si>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</si>
  <si>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</si>
  <si>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</si>
  <si>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</si>
  <si>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</si>
  <si>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</si>
  <si>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</si>
  <si>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</si>
  <si>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</si>
  <si>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</si>
  <si>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</si>
  <si>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</si>
  <si>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</si>
  <si>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</si>
  <si>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</si>
  <si>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</si>
  <si>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</si>
  <si>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</si>
  <si>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</si>
  <si>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</si>
  <si>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</si>
  <si>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</si>
  <si>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</si>
  <si>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</si>
  <si>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</si>
  <si>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残疾人就业和扶贫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</si>
  <si>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</si>
  <si>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</si>
  <si>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</si>
  <si>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</si>
  <si>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</si>
  <si>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</si>
  <si>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</si>
  <si>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</si>
  <si>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</si>
  <si>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</si>
  <si>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</si>
  <si>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</si>
  <si>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</si>
  <si>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</si>
  <si>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</si>
  <si>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</si>
  <si>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</si>
  <si>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</si>
  <si>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</si>
  <si>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</si>
  <si>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</si>
  <si>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</si>
  <si>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</si>
  <si>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</si>
  <si>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</si>
  <si>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</si>
  <si>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</si>
  <si>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</si>
  <si>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</si>
  <si>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</si>
  <si>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</si>
  <si>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</si>
  <si>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</si>
  <si>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</si>
  <si>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</si>
  <si>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</si>
  <si>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</si>
  <si>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</si>
  <si>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</si>
  <si>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</si>
  <si>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</si>
  <si>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</si>
  <si>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</si>
  <si>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</si>
  <si>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</si>
  <si>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</si>
  <si>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</si>
  <si>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</si>
  <si>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</si>
  <si>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</si>
  <si>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</si>
  <si>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</si>
  <si>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</si>
  <si>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</si>
  <si>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</si>
  <si>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</si>
  <si>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</si>
  <si>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</si>
  <si>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</si>
  <si>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</si>
  <si>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</si>
  <si>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</si>
  <si>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</si>
  <si>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</si>
  <si>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</si>
  <si>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</si>
  <si>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</si>
  <si>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部队供应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</si>
  <si>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</si>
  <si>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</si>
  <si>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</si>
  <si>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</si>
  <si>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</si>
  <si>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</si>
  <si>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</si>
  <si>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</si>
  <si>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</si>
  <si>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</si>
  <si>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</si>
  <si>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210</t>
  </si>
  <si>
    <t>九、卫生健康支出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</si>
  <si>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</si>
  <si>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</si>
  <si>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</si>
  <si>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</si>
  <si>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</si>
  <si>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</si>
  <si>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</si>
  <si>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</si>
  <si>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</si>
  <si>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</si>
  <si>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</si>
  <si>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</si>
  <si>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</si>
  <si>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</si>
  <si>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</si>
  <si>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</si>
  <si>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</si>
  <si>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</si>
  <si>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</si>
  <si>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</si>
  <si>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</si>
  <si>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</si>
  <si>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</si>
  <si>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</si>
  <si>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</si>
  <si>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</si>
  <si>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</si>
  <si>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</si>
  <si>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</si>
  <si>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</si>
  <si>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</si>
  <si>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</si>
  <si>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</si>
  <si>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</si>
  <si>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</si>
  <si>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</si>
  <si>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</si>
  <si>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</si>
  <si>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</si>
  <si>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</si>
  <si>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</si>
  <si>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</si>
  <si>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</si>
  <si>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</si>
  <si>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</si>
  <si>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</si>
  <si>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</si>
  <si>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</si>
  <si>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</si>
  <si>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</si>
  <si>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</si>
  <si>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</si>
  <si>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</si>
  <si>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</si>
  <si>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</si>
  <si>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</si>
  <si>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</si>
  <si>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</si>
  <si>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</si>
  <si>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</si>
  <si>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</si>
  <si>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</si>
  <si>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</si>
  <si>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</si>
  <si>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</si>
  <si>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</si>
  <si>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</si>
  <si>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</si>
  <si>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</si>
  <si>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</si>
  <si>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</si>
  <si>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</si>
  <si>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</si>
  <si>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</si>
  <si>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</si>
  <si>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</si>
  <si>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</si>
  <si>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</si>
  <si>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</si>
  <si>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</si>
  <si>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</si>
  <si>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</si>
  <si>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</si>
  <si>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</si>
  <si>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</si>
  <si>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</si>
  <si>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</si>
  <si>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</si>
  <si>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</si>
  <si>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</si>
  <si>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</si>
  <si>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</si>
  <si>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</si>
  <si>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</si>
  <si>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</si>
  <si>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</si>
  <si>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</si>
  <si>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</si>
  <si>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</si>
  <si>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</si>
  <si>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</si>
  <si>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</si>
  <si>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</si>
  <si>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</si>
  <si>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</si>
  <si>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</si>
  <si>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</si>
  <si>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</si>
  <si>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</si>
  <si>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</si>
  <si>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</si>
  <si>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</si>
  <si>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</si>
  <si>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</si>
  <si>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</si>
  <si>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</si>
  <si>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</si>
  <si>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</si>
  <si>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</si>
  <si>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</si>
  <si>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</si>
  <si>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</si>
  <si>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</si>
  <si>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</si>
  <si>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</si>
  <si>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</si>
  <si>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</si>
  <si>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</si>
  <si>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21099</t>
  </si>
  <si>
    <t xml:space="preserve">    其他卫生健康支出</t>
  </si>
  <si>
    <t>211</t>
  </si>
  <si>
    <t>十、节能环保支出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</si>
  <si>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</si>
  <si>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</si>
  <si>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</si>
  <si>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</si>
  <si>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</si>
  <si>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</si>
  <si>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</si>
  <si>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</si>
  <si>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</si>
  <si>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</si>
  <si>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</si>
  <si>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</si>
  <si>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</si>
  <si>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</si>
  <si>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</si>
  <si>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</si>
  <si>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</si>
  <si>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</si>
  <si>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</si>
  <si>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</si>
  <si>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</si>
  <si>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</si>
  <si>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</si>
  <si>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</si>
  <si>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</si>
  <si>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</si>
  <si>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</si>
  <si>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</si>
  <si>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</si>
  <si>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</si>
  <si>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</si>
  <si>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</si>
  <si>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</si>
  <si>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</si>
  <si>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</si>
  <si>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</si>
  <si>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</si>
  <si>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</si>
  <si>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</si>
  <si>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</si>
  <si>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</si>
  <si>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</si>
  <si>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</si>
  <si>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</si>
  <si>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</si>
  <si>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</si>
  <si>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</si>
  <si>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</si>
  <si>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</si>
  <si>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</si>
  <si>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</si>
  <si>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</si>
  <si>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</si>
  <si>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</si>
  <si>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</si>
  <si>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</si>
  <si>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</si>
  <si>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</si>
  <si>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</si>
  <si>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</si>
  <si>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</si>
  <si>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</si>
  <si>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</si>
  <si>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</si>
  <si>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</si>
  <si>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</si>
  <si>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</si>
  <si>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</si>
  <si>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</si>
  <si>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</si>
  <si>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</si>
  <si>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</si>
  <si>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</si>
  <si>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</si>
  <si>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</si>
  <si>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</si>
  <si>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</si>
  <si>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</si>
  <si>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</si>
  <si>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</si>
  <si>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</si>
  <si>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</si>
  <si>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</si>
  <si>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</si>
  <si>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</si>
  <si>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</si>
  <si>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</si>
  <si>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</si>
  <si>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</si>
  <si>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</si>
  <si>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</si>
  <si>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</si>
  <si>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</si>
  <si>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</si>
  <si>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</si>
  <si>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</si>
  <si>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</si>
  <si>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</si>
  <si>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</si>
  <si>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</si>
  <si>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</si>
  <si>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</si>
  <si>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</si>
  <si>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</si>
  <si>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</si>
  <si>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</si>
  <si>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</si>
  <si>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</si>
  <si>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</si>
  <si>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</si>
  <si>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</si>
  <si>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</si>
  <si>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</si>
  <si>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</si>
  <si>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</si>
  <si>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</si>
  <si>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2111404</t>
  </si>
  <si>
    <t xml:space="preserve">      能源预测预警</t>
  </si>
  <si>
    <t>2111405</t>
  </si>
  <si>
    <t xml:space="preserve">      能源战略规划与实施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</si>
  <si>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</si>
  <si>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</si>
  <si>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</si>
  <si>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</si>
  <si>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</si>
  <si>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</si>
  <si>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2111409</t>
  </si>
  <si>
    <t xml:space="preserve">      石油储备发展管理</t>
  </si>
  <si>
    <t>2111410</t>
  </si>
  <si>
    <t xml:space="preserve">      能源调查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</si>
  <si>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</si>
  <si>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</si>
  <si>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</si>
  <si>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</si>
  <si>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</si>
  <si>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</si>
  <si>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</si>
  <si>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</si>
  <si>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212</t>
  </si>
  <si>
    <t>十一、城乡社区支出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</si>
  <si>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</si>
  <si>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</si>
  <si>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</si>
  <si>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</si>
  <si>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</si>
  <si>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</si>
  <si>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</si>
  <si>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</si>
  <si>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</si>
  <si>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</si>
  <si>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</si>
  <si>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</si>
  <si>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</si>
  <si>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</si>
  <si>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</si>
  <si>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</si>
  <si>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</si>
  <si>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</si>
  <si>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</si>
  <si>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</si>
  <si>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</si>
  <si>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</si>
  <si>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</si>
  <si>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</si>
  <si>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</si>
  <si>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</si>
  <si>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</si>
  <si>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</si>
  <si>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</si>
  <si>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21206</t>
  </si>
  <si>
    <t xml:space="preserve">    建设市场管理与监督</t>
  </si>
  <si>
    <t>21299</t>
  </si>
  <si>
    <t xml:space="preserve">    其他城乡社区支出</t>
  </si>
  <si>
    <t>213</t>
  </si>
  <si>
    <t>十二、农林水支出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</si>
  <si>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</si>
  <si>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</si>
  <si>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</si>
  <si>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</si>
  <si>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</si>
  <si>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</si>
  <si>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</si>
  <si>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</si>
  <si>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</si>
  <si>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</si>
  <si>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</si>
  <si>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</si>
  <si>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</si>
  <si>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</si>
  <si>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</si>
  <si>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</si>
  <si>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</si>
  <si>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</si>
  <si>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</si>
  <si>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</si>
  <si>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</si>
  <si>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</si>
  <si>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</si>
  <si>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</si>
  <si>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</si>
  <si>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</si>
  <si>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</si>
  <si>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</si>
  <si>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</si>
  <si>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</si>
  <si>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</si>
  <si>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</si>
  <si>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</si>
  <si>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</si>
  <si>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</si>
  <si>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</si>
  <si>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</si>
  <si>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</si>
  <si>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</si>
  <si>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</si>
  <si>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</si>
  <si>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成品油价格改革对渔业的补贴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</si>
  <si>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</si>
  <si>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</si>
  <si>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</si>
  <si>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</si>
  <si>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</si>
  <si>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</si>
  <si>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</si>
  <si>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</si>
  <si>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</si>
  <si>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</si>
  <si>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</si>
  <si>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</si>
  <si>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</si>
  <si>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</si>
  <si>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</si>
  <si>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</si>
  <si>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</si>
  <si>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</si>
  <si>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</si>
  <si>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</si>
  <si>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</si>
  <si>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2130210</t>
  </si>
  <si>
    <t xml:space="preserve">      自然保护区等管理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</si>
  <si>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</si>
  <si>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</si>
  <si>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</si>
  <si>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</si>
  <si>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</si>
  <si>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</si>
  <si>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</si>
  <si>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</si>
  <si>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</si>
  <si>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</si>
  <si>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</si>
  <si>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</si>
  <si>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</si>
  <si>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</si>
  <si>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</si>
  <si>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</si>
  <si>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</si>
  <si>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</si>
  <si>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2130232</t>
  </si>
  <si>
    <t xml:space="preserve">      成品油价格改革对林业的补贴</t>
  </si>
  <si>
    <t>2130234</t>
  </si>
  <si>
    <t xml:space="preserve">      林业草原防灾减灾</t>
  </si>
  <si>
    <t>2130235</t>
  </si>
  <si>
    <t xml:space="preserve">      国家公园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</si>
  <si>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</si>
  <si>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</si>
  <si>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</si>
  <si>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</si>
  <si>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</si>
  <si>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</si>
  <si>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</si>
  <si>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</si>
  <si>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</si>
  <si>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</si>
  <si>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</si>
  <si>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</si>
  <si>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</si>
  <si>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</si>
  <si>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</si>
  <si>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</si>
  <si>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</si>
  <si>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</si>
  <si>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</si>
  <si>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</si>
  <si>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</si>
  <si>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</si>
  <si>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</si>
  <si>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</si>
  <si>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</si>
  <si>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</si>
  <si>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</si>
  <si>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</si>
  <si>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</si>
  <si>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</si>
  <si>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</si>
  <si>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</si>
  <si>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</si>
  <si>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</si>
  <si>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</si>
  <si>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</si>
  <si>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</si>
  <si>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</si>
  <si>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</si>
  <si>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</si>
  <si>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</si>
  <si>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</si>
  <si>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</si>
  <si>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</si>
  <si>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</si>
  <si>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</si>
  <si>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</si>
  <si>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</si>
  <si>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</si>
  <si>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</si>
  <si>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农村人畜饮水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</si>
  <si>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</si>
  <si>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</si>
  <si>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</si>
  <si>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</si>
  <si>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</si>
  <si>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</si>
  <si>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</si>
  <si>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扶贫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</si>
  <si>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</si>
  <si>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</si>
  <si>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</si>
  <si>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</si>
  <si>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</si>
  <si>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</si>
  <si>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</si>
  <si>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</si>
  <si>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</si>
  <si>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</si>
  <si>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扶贫贷款奖补和贴息</t>
  </si>
  <si>
    <t>2130508</t>
  </si>
  <si>
    <t xml:space="preserve">      “三西”农业建设专项补助</t>
  </si>
  <si>
    <t>2130550</t>
  </si>
  <si>
    <t xml:space="preserve">      扶贫事业机构</t>
  </si>
  <si>
    <t>2130599</t>
  </si>
  <si>
    <t xml:space="preserve">      其他扶贫支出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</si>
  <si>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</si>
  <si>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</si>
  <si>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</si>
  <si>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</si>
  <si>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</si>
  <si>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</si>
  <si>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</si>
  <si>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</si>
  <si>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</si>
  <si>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</si>
  <si>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</si>
  <si>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</si>
  <si>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</si>
  <si>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</si>
  <si>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</si>
  <si>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</si>
  <si>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</si>
  <si>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</si>
  <si>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2130802</t>
  </si>
  <si>
    <t xml:space="preserve">      涉农贷款增量奖励</t>
  </si>
  <si>
    <t>2130803</t>
  </si>
  <si>
    <t xml:space="preserve">      农业保险保费补贴</t>
  </si>
  <si>
    <t>2130804</t>
  </si>
  <si>
    <t xml:space="preserve">      创业担保贷款贴息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</si>
  <si>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</si>
  <si>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</si>
  <si>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</si>
  <si>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</si>
  <si>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</si>
  <si>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</si>
  <si>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</si>
  <si>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</si>
  <si>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</si>
  <si>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</si>
  <si>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</si>
  <si>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</si>
  <si>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</si>
  <si>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</si>
  <si>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</si>
  <si>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</si>
  <si>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</si>
  <si>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>十三、交通运输支出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</si>
  <si>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</si>
  <si>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</si>
  <si>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</si>
  <si>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</si>
  <si>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</si>
  <si>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</si>
  <si>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</si>
  <si>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</si>
  <si>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</si>
  <si>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</si>
  <si>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</si>
  <si>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</si>
  <si>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</si>
  <si>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</si>
  <si>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</si>
  <si>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</si>
  <si>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</si>
  <si>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</si>
  <si>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</si>
  <si>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</si>
  <si>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</si>
  <si>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</si>
  <si>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</si>
  <si>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</si>
  <si>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</si>
  <si>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</si>
  <si>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</si>
  <si>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</si>
  <si>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</si>
  <si>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</si>
  <si>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</si>
  <si>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</si>
  <si>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</si>
  <si>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</si>
  <si>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</si>
  <si>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</si>
  <si>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</si>
  <si>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</si>
  <si>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</si>
  <si>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2140139</t>
  </si>
  <si>
    <t xml:space="preserve">      取消政府还贷二级公路收费专项支出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</si>
  <si>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</si>
  <si>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</si>
  <si>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</si>
  <si>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</si>
  <si>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</si>
  <si>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</si>
  <si>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</si>
  <si>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</si>
  <si>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</si>
  <si>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</si>
  <si>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</si>
  <si>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</si>
  <si>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</si>
  <si>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</si>
  <si>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</si>
  <si>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</si>
  <si>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</si>
  <si>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</si>
  <si>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</si>
  <si>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</si>
  <si>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</si>
  <si>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</si>
  <si>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</si>
  <si>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</si>
  <si>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</si>
  <si>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</si>
  <si>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</si>
  <si>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</si>
  <si>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</si>
  <si>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</si>
  <si>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</si>
  <si>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</si>
  <si>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</si>
  <si>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</si>
  <si>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</si>
  <si>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</si>
  <si>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21404</t>
  </si>
  <si>
    <t xml:space="preserve">    成品油价格改革对交通运输的补贴</t>
  </si>
  <si>
    <t>2140401</t>
  </si>
  <si>
    <t xml:space="preserve">      对城市公交的补贴</t>
  </si>
  <si>
    <t>2140402</t>
  </si>
  <si>
    <t xml:space="preserve">      对农村道路客运的补贴</t>
  </si>
  <si>
    <t>2140403</t>
  </si>
  <si>
    <t xml:space="preserve">      对出租车的补贴</t>
  </si>
  <si>
    <t>2140499</t>
  </si>
  <si>
    <t xml:space="preserve">      成品油价格改革补贴其他支出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</si>
  <si>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</si>
  <si>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</si>
  <si>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</si>
  <si>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</si>
  <si>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</si>
  <si>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</si>
  <si>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</si>
  <si>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</si>
  <si>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</si>
  <si>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</si>
  <si>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</si>
  <si>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</si>
  <si>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</si>
  <si>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</si>
  <si>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</si>
  <si>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</si>
  <si>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</si>
  <si>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</si>
  <si>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</si>
  <si>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</si>
  <si>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</si>
  <si>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</si>
  <si>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</si>
  <si>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</si>
  <si>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</si>
  <si>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</si>
  <si>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</si>
  <si>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>十四、资源勘探工业信息等支出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</si>
  <si>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</si>
  <si>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</si>
  <si>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</si>
  <si>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</si>
  <si>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</si>
  <si>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</si>
  <si>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</si>
  <si>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</si>
  <si>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</si>
  <si>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</si>
  <si>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</si>
  <si>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</si>
  <si>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</si>
  <si>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</si>
  <si>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</si>
  <si>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</si>
  <si>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</si>
  <si>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</si>
  <si>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</si>
  <si>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</si>
  <si>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</si>
  <si>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</si>
  <si>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</si>
  <si>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</si>
  <si>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</si>
  <si>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</si>
  <si>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</si>
  <si>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</si>
  <si>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</si>
  <si>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</si>
  <si>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</si>
  <si>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</si>
  <si>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</si>
  <si>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</si>
  <si>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</si>
  <si>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</si>
  <si>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</si>
  <si>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</si>
  <si>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</si>
  <si>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</si>
  <si>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</si>
  <si>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</si>
  <si>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</si>
  <si>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</si>
  <si>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</si>
  <si>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</si>
  <si>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</si>
  <si>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</si>
  <si>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</si>
  <si>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</si>
  <si>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</si>
  <si>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</si>
  <si>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</si>
  <si>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</si>
  <si>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</si>
  <si>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</si>
  <si>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</si>
  <si>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</si>
  <si>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</si>
  <si>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</si>
  <si>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</si>
  <si>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</si>
  <si>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</si>
  <si>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</si>
  <si>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</si>
  <si>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</si>
  <si>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</si>
  <si>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</si>
  <si>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</si>
  <si>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</si>
  <si>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</si>
  <si>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</si>
  <si>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</si>
  <si>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</si>
  <si>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</si>
  <si>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</si>
  <si>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</si>
  <si>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</si>
  <si>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</si>
  <si>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</si>
  <si>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</si>
  <si>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</si>
  <si>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</si>
  <si>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</si>
  <si>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</si>
  <si>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</si>
  <si>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</si>
  <si>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</si>
  <si>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</si>
  <si>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</si>
  <si>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</si>
  <si>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</si>
  <si>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</si>
  <si>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</si>
  <si>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</si>
  <si>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</si>
  <si>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</si>
  <si>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</si>
  <si>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</si>
  <si>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</si>
  <si>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</si>
  <si>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</si>
  <si>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</si>
  <si>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</si>
  <si>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</si>
  <si>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</si>
  <si>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</si>
  <si>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</si>
  <si>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>十五、商业服务业等支出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</si>
  <si>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</si>
  <si>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</si>
  <si>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</si>
  <si>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</si>
  <si>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</si>
  <si>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</si>
  <si>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</si>
  <si>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</si>
  <si>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</si>
  <si>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</si>
  <si>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</si>
  <si>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</si>
  <si>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</si>
  <si>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</si>
  <si>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</si>
  <si>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</si>
  <si>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</si>
  <si>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</si>
  <si>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</si>
  <si>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</si>
  <si>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</si>
  <si>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</si>
  <si>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</si>
  <si>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</si>
  <si>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</si>
  <si>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</si>
  <si>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</si>
  <si>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</si>
  <si>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</si>
  <si>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</si>
  <si>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</si>
  <si>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</si>
  <si>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>十六、金融支出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</si>
  <si>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</si>
  <si>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</si>
  <si>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</si>
  <si>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</si>
  <si>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</si>
  <si>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</si>
  <si>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</si>
  <si>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</si>
  <si>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</si>
  <si>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</si>
  <si>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</si>
  <si>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</si>
  <si>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</si>
  <si>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</si>
  <si>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</si>
  <si>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</si>
  <si>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</si>
  <si>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</si>
  <si>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</si>
  <si>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</si>
  <si>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</si>
  <si>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</si>
  <si>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</si>
  <si>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</si>
  <si>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</si>
  <si>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</si>
  <si>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</si>
  <si>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</si>
  <si>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</si>
  <si>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</si>
  <si>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</si>
  <si>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</si>
  <si>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</si>
  <si>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</si>
  <si>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</si>
  <si>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</si>
  <si>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</si>
  <si>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</si>
  <si>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</si>
  <si>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</si>
  <si>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</si>
  <si>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</si>
  <si>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</si>
  <si>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</si>
  <si>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</si>
  <si>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</si>
  <si>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</si>
  <si>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</si>
  <si>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</si>
  <si>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</si>
  <si>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</si>
  <si>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</si>
  <si>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</si>
  <si>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</si>
  <si>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</si>
  <si>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>十七、援助其他地区支出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</si>
  <si>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</si>
  <si>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</si>
  <si>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</si>
  <si>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</si>
  <si>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</si>
  <si>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文化体育与传媒</t>
  </si>
  <si>
    <t>21904</t>
  </si>
  <si>
    <t xml:space="preserve">    医疗卫生</t>
  </si>
  <si>
    <t>21905</t>
  </si>
  <si>
    <t xml:space="preserve">    节能环保</t>
  </si>
  <si>
    <t>21906</t>
  </si>
  <si>
    <t xml:space="preserve">    农业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</si>
  <si>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</si>
  <si>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</si>
  <si>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</si>
  <si>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</si>
  <si>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</si>
  <si>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</si>
  <si>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</si>
  <si>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>十八、自然资源海洋气象等支出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</si>
  <si>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</si>
  <si>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</si>
  <si>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</si>
  <si>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</si>
  <si>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</si>
  <si>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</si>
  <si>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</si>
  <si>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</si>
  <si>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</si>
  <si>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</si>
  <si>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</si>
  <si>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</si>
  <si>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</si>
  <si>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</si>
  <si>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</si>
  <si>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</si>
  <si>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</si>
  <si>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</si>
  <si>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</si>
  <si>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</si>
  <si>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</si>
  <si>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</si>
  <si>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</si>
  <si>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</si>
  <si>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</si>
  <si>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</si>
  <si>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</si>
  <si>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</si>
  <si>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</si>
  <si>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</si>
  <si>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</si>
  <si>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</si>
  <si>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</si>
  <si>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</si>
  <si>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</si>
  <si>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</si>
  <si>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</si>
  <si>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</si>
  <si>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</si>
  <si>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</si>
  <si>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</si>
  <si>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</si>
  <si>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</si>
  <si>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</si>
  <si>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</si>
  <si>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</si>
  <si>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</si>
  <si>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</si>
  <si>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</si>
  <si>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</si>
  <si>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</si>
  <si>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</si>
  <si>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</si>
  <si>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</si>
  <si>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</si>
  <si>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</si>
  <si>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</si>
  <si>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</si>
  <si>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</si>
  <si>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</si>
  <si>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</si>
  <si>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</si>
  <si>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</si>
  <si>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</si>
  <si>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</si>
  <si>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</si>
  <si>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</si>
  <si>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</si>
  <si>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</si>
  <si>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</si>
  <si>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</si>
  <si>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</si>
  <si>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</si>
  <si>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</si>
  <si>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</si>
  <si>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</si>
  <si>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</si>
  <si>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</si>
  <si>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</si>
  <si>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221</t>
  </si>
  <si>
    <t>十九、住房保障支出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</si>
  <si>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</si>
  <si>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</si>
  <si>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</si>
  <si>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</si>
  <si>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</si>
  <si>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</si>
  <si>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</si>
  <si>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</si>
  <si>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</si>
  <si>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</si>
  <si>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</si>
  <si>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</si>
  <si>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</si>
  <si>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</si>
  <si>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</si>
  <si>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</si>
  <si>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</si>
  <si>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</si>
  <si>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</si>
  <si>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</si>
  <si>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</si>
  <si>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</si>
  <si>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</si>
  <si>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</si>
  <si>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</si>
  <si>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</si>
  <si>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</si>
  <si>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</si>
  <si>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</si>
  <si>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</si>
  <si>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</si>
  <si>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</si>
  <si>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</si>
  <si>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</si>
  <si>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</si>
  <si>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</si>
  <si>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</si>
  <si>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</si>
  <si>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</si>
  <si>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>二十、粮油物资储备支出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</si>
  <si>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</si>
  <si>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</si>
  <si>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</si>
  <si>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</si>
  <si>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</si>
  <si>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</si>
  <si>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</si>
  <si>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</si>
  <si>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</si>
  <si>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</si>
  <si>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</si>
  <si>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</si>
  <si>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</si>
  <si>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</si>
  <si>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</si>
  <si>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</si>
  <si>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</si>
  <si>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</si>
  <si>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</si>
  <si>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</si>
  <si>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</si>
  <si>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</si>
  <si>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</si>
  <si>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</si>
  <si>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</si>
  <si>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</si>
  <si>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</si>
  <si>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</si>
  <si>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</si>
  <si>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</si>
  <si>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</si>
  <si>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</si>
  <si>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</si>
  <si>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</si>
  <si>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</si>
  <si>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</si>
  <si>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</si>
  <si>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天然铀能源储备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</si>
  <si>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</si>
  <si>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</si>
  <si>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</si>
  <si>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</si>
  <si>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</si>
  <si>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</si>
  <si>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</si>
  <si>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</si>
  <si>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</si>
  <si>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</si>
  <si>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</si>
  <si>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</si>
  <si>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</si>
  <si>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</si>
  <si>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</si>
  <si>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</si>
  <si>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</si>
  <si>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</si>
  <si>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</si>
  <si>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</si>
  <si>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</si>
  <si>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</si>
  <si>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</si>
  <si>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</si>
  <si>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</si>
  <si>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</si>
  <si>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</si>
  <si>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</si>
  <si>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</si>
  <si>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</si>
  <si>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</si>
  <si>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</si>
  <si>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</si>
  <si>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</si>
  <si>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</si>
  <si>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</si>
  <si>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</si>
  <si>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</si>
  <si>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</si>
  <si>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</si>
  <si>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</si>
  <si>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</si>
  <si>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</si>
  <si>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</si>
  <si>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</si>
  <si>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>二十一、灾害防治及应急管理支出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</si>
  <si>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</si>
  <si>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</si>
  <si>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</si>
  <si>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</si>
  <si>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</si>
  <si>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</si>
  <si>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</si>
  <si>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</si>
  <si>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</si>
  <si>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</si>
  <si>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</si>
  <si>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2240107</t>
  </si>
  <si>
    <t xml:space="preserve">      安全生产基础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</si>
  <si>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</si>
  <si>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</si>
  <si>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</si>
  <si>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</si>
  <si>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</si>
  <si>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</si>
  <si>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</si>
  <si>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</si>
  <si>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消防事务</t>
  </si>
  <si>
    <t>2240201</t>
  </si>
  <si>
    <t>2240202</t>
  </si>
  <si>
    <t>2240203</t>
  </si>
  <si>
    <t>2240204</t>
  </si>
  <si>
    <t xml:space="preserve">      消防应急救援</t>
  </si>
  <si>
    <t>2240299</t>
  </si>
  <si>
    <t xml:space="preserve">      其他消防事务支出</t>
  </si>
  <si>
    <t>22403</t>
  </si>
  <si>
    <t xml:space="preserve">    森林消防事务</t>
  </si>
  <si>
    <t>2240301</t>
  </si>
  <si>
    <t>2240302</t>
  </si>
  <si>
    <t>2240303</t>
  </si>
  <si>
    <t>2240304</t>
  </si>
  <si>
    <t xml:space="preserve">      森林消防应急救援</t>
  </si>
  <si>
    <t>2240399</t>
  </si>
  <si>
    <t xml:space="preserve">      其他森林消防事务支出</t>
  </si>
  <si>
    <t>22404</t>
  </si>
  <si>
    <t xml:space="preserve">    煤矿安全</t>
  </si>
  <si>
    <t>2240401</t>
  </si>
  <si>
    <t>2240402</t>
  </si>
  <si>
    <t>2240403</t>
  </si>
  <si>
    <t>2240404</t>
  </si>
  <si>
    <t xml:space="preserve">      煤矿安全监察事务</t>
  </si>
  <si>
    <t>2240405</t>
  </si>
  <si>
    <t xml:space="preserve">      煤矿应急救援事务</t>
  </si>
  <si>
    <t>2240450</t>
  </si>
  <si>
    <t>2240499</t>
  </si>
  <si>
    <t xml:space="preserve">      其他煤矿安全支出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</si>
  <si>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</si>
  <si>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</si>
  <si>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</si>
  <si>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</si>
  <si>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</si>
  <si>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</si>
  <si>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</si>
  <si>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</si>
  <si>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</si>
  <si>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</si>
  <si>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</si>
  <si>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</si>
  <si>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</si>
  <si>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</si>
  <si>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</si>
  <si>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</si>
  <si>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</si>
  <si>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</si>
  <si>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</si>
  <si>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</si>
  <si>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</si>
  <si>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</si>
  <si>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</si>
  <si>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</si>
  <si>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</si>
  <si>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</si>
  <si>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</si>
  <si>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</si>
  <si>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</si>
  <si>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</si>
  <si>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</si>
  <si>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</si>
  <si>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</si>
  <si>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</si>
  <si>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</si>
  <si>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</si>
  <si>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</si>
  <si>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</si>
  <si>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</si>
  <si>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</si>
  <si>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</si>
  <si>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227</t>
  </si>
  <si>
    <t>二十二、预备费</t>
  </si>
  <si>
    <t>232</t>
  </si>
  <si>
    <t>二十三、债务付息支出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</si>
  <si>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</si>
  <si>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</si>
  <si>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</si>
  <si>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</si>
  <si>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</si>
  <si>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</si>
  <si>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</si>
  <si>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</si>
  <si>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2320304</t>
  </si>
  <si>
    <t xml:space="preserve">      地方政府其他一般债务付息支出</t>
  </si>
  <si>
    <t>233</t>
  </si>
  <si>
    <t>二十四、债务发行费用支出</t>
  </si>
  <si>
    <t>23303</t>
  </si>
  <si>
    <t xml:space="preserve">    地方政府一般债务发行费用支出</t>
  </si>
  <si>
    <t>229</t>
  </si>
  <si>
    <t>二十五、其他支出</t>
  </si>
  <si>
    <t>22902</t>
  </si>
  <si>
    <t xml:space="preserve">    年初预留</t>
  </si>
  <si>
    <t>22999</t>
  </si>
  <si>
    <t>支出合计</t>
  </si>
  <si>
    <t>表四</t>
  </si>
  <si>
    <t>2021年尉氏县本级一般公共预算收支预算总表</t>
  </si>
  <si>
    <t>项  目</t>
  </si>
  <si>
    <t>县本级收入</t>
  </si>
  <si>
    <t>县本级支出</t>
  </si>
  <si>
    <t>其中：县本级财力支出</t>
  </si>
  <si>
    <t xml:space="preserve">  返还性收入</t>
  </si>
  <si>
    <t xml:space="preserve">      上级一般转移支付用于县本级支出</t>
  </si>
  <si>
    <t xml:space="preserve">  一般性转移支付收入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</si>
  <si>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上级专项转移支付用于县本级支出</t>
    </r>
  </si>
  <si>
    <t xml:space="preserve">  专项转移支付收入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</si>
  <si>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上年结转收入安排支出</t>
    </r>
  </si>
  <si>
    <t>补助下级支出</t>
  </si>
  <si>
    <t>一般债务转贷收入</t>
  </si>
  <si>
    <t xml:space="preserve">  返还性支出</t>
  </si>
  <si>
    <t xml:space="preserve">  一般性转移支付支出</t>
  </si>
  <si>
    <t xml:space="preserve">  专项转移支付支出</t>
  </si>
  <si>
    <t>表九</t>
  </si>
  <si>
    <t>2020年市本级一般公共预算收支预算总表</t>
  </si>
  <si>
    <t>市本级收入</t>
  </si>
  <si>
    <t>市本级支出</t>
  </si>
  <si>
    <t>其中：市本级财力支出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</si>
  <si>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政府一般债券市本级使用</t>
    </r>
  </si>
  <si>
    <t>上级专项转移支付用于市本级支出（含待分配）</t>
  </si>
  <si>
    <t>上年结转收入安排支出</t>
  </si>
  <si>
    <t>一般债务收入</t>
  </si>
  <si>
    <t>一般债务转贷支出</t>
  </si>
  <si>
    <t>调出资金</t>
  </si>
  <si>
    <t>表五</t>
  </si>
  <si>
    <r>
      <rPr>
        <b/>
        <sz val="12"/>
        <rFont val="宋体"/>
        <charset val="134"/>
      </rPr>
      <t xml:space="preserve">项 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</si>
  <si>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2020年执行数</t>
  </si>
  <si>
    <t>2021年预算数</t>
  </si>
  <si>
    <t>预算数为上年执行数</t>
  </si>
  <si>
    <t>税收收入</t>
  </si>
  <si>
    <t>非税收入</t>
  </si>
  <si>
    <t>合   计</t>
  </si>
  <si>
    <t>表六</t>
  </si>
  <si>
    <t>2020年
预算数</t>
  </si>
  <si>
    <t>经人大批准调整金额</t>
  </si>
  <si>
    <t>2020年
调整预算数</t>
  </si>
  <si>
    <t>2021年
预算数</t>
  </si>
  <si>
    <t>预算数为上年调整预算数</t>
  </si>
  <si>
    <t>援助其他地区支出</t>
  </si>
  <si>
    <t>债务还本支出</t>
  </si>
  <si>
    <t>合计</t>
  </si>
  <si>
    <t>债务发行费用支出</t>
  </si>
  <si>
    <t>表七</t>
  </si>
  <si>
    <t>2021年尉氏县本级一般公共预算支出预算明细表</t>
  </si>
  <si>
    <t>基本支出</t>
  </si>
  <si>
    <t>项目支出</t>
  </si>
  <si>
    <t xml:space="preserve">      检验免疫</t>
  </si>
  <si>
    <t xml:space="preserve">      一般行政管理实务</t>
  </si>
  <si>
    <t xml:space="preserve">      财政对生育保险基金的补助</t>
  </si>
  <si>
    <t xml:space="preserve">    老龄卫生健康服务</t>
  </si>
  <si>
    <t xml:space="preserve">      老龄卫生健康服务</t>
  </si>
  <si>
    <t xml:space="preserve">      其他卫生健康支出</t>
  </si>
  <si>
    <t xml:space="preserve">      工程建设国家标准规范编制与监管</t>
  </si>
  <si>
    <t xml:space="preserve">       “三西”农业建设专项补助</t>
  </si>
  <si>
    <t xml:space="preserve">      中央自然灾害生活补助</t>
  </si>
  <si>
    <t xml:space="preserve">      地方自然灾害生活补助</t>
  </si>
  <si>
    <t>二十三、债务还本支出</t>
  </si>
  <si>
    <t xml:space="preserve">    地方政府一般债务还本支出</t>
  </si>
  <si>
    <t xml:space="preserve">      地方政府一般债券还本支出</t>
  </si>
  <si>
    <t xml:space="preserve">      地方政府向外国政府借款还本支出</t>
  </si>
  <si>
    <t xml:space="preserve">      地方政府向国际组织借款还本支出</t>
  </si>
  <si>
    <t xml:space="preserve">      地方政府其他一般债务还本支出</t>
  </si>
  <si>
    <t>二十四、债务付息支出</t>
  </si>
  <si>
    <t>二十五、债务发行费用支出</t>
  </si>
  <si>
    <t>二十六、其他支出</t>
  </si>
  <si>
    <t xml:space="preserve">备注：部分项目总数与分项加和数略有差异，主要是四舍五入因素所致。                </t>
  </si>
  <si>
    <t>表八</t>
  </si>
  <si>
    <t>科 目</t>
  </si>
  <si>
    <t>合 计</t>
  </si>
  <si>
    <t>当年县本级
财力安排支出</t>
  </si>
  <si>
    <t>上级专项转移支付安排支出</t>
  </si>
  <si>
    <t>上级一般转移支付安排支出</t>
  </si>
  <si>
    <t>上年结转安排支出</t>
  </si>
  <si>
    <t>合  计</t>
  </si>
  <si>
    <r>
      <rPr>
        <sz val="20"/>
        <rFont val="方正小标宋_GBK"/>
        <charset val="134"/>
      </rPr>
      <t xml:space="preserve">2021年尉氏县本级一般公共预算基本支出预算表
</t>
    </r>
    <r>
      <rPr>
        <sz val="14"/>
        <rFont val="方正小标宋_GBK"/>
        <charset val="134"/>
      </rPr>
      <t>（按政府预算支出经济分类科目）</t>
    </r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</si>
  <si>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</si>
  <si>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</si>
  <si>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</si>
  <si>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</si>
  <si>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</si>
  <si>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</si>
  <si>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</si>
  <si>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</si>
  <si>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</si>
  <si>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</si>
  <si>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</si>
  <si>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</si>
  <si>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</si>
  <si>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</si>
  <si>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</si>
  <si>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</si>
  <si>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</si>
  <si>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>公务用车购置</t>
  </si>
  <si>
    <t>设备购置</t>
  </si>
  <si>
    <t>大型修缮</t>
  </si>
  <si>
    <t>其他资本性支出</t>
  </si>
  <si>
    <t>对事业单位经常性补助</t>
  </si>
  <si>
    <t>工资福利支出</t>
  </si>
  <si>
    <t>商品和服务支出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</si>
  <si>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其他对事业单位补助</t>
    </r>
  </si>
  <si>
    <t>对事业单位资本性补助</t>
  </si>
  <si>
    <t>资本性支出（一）</t>
  </si>
  <si>
    <t>对个人和家庭的补助</t>
  </si>
  <si>
    <t>社会福利和救助</t>
  </si>
  <si>
    <t>助学金</t>
  </si>
  <si>
    <t>离退休费</t>
  </si>
  <si>
    <t>其他对个人和家庭的补助</t>
  </si>
  <si>
    <r>
      <rPr>
        <sz val="12"/>
        <rFont val="宋体"/>
        <charset val="134"/>
      </rPr>
      <t>备注：按照《财政部关于印发&lt;支出经济分类科目改革方案&gt;的通知</t>
    </r>
    <r>
      <rPr>
        <sz val="12"/>
        <rFont val="宋体"/>
        <charset val="134"/>
      </rPr>
      <t>》（财预〔</t>
    </r>
    <r>
      <rPr>
        <sz val="12"/>
        <rFont val="宋体"/>
        <charset val="134"/>
      </rPr>
      <t>2017</t>
    </r>
    <r>
      <rPr>
        <sz val="12"/>
        <rFont val="宋体"/>
        <charset val="134"/>
      </rPr>
      <t>〕</t>
    </r>
    <r>
      <rPr>
        <sz val="12"/>
        <rFont val="宋体"/>
        <charset val="134"/>
      </rPr>
      <t>98号）要求，从2018年起对政府预算均按政府预算支出经济分类科目编制预算。</t>
    </r>
  </si>
  <si>
    <t>表十</t>
  </si>
  <si>
    <t>2021年尉氏县本级一般公共预算“三公”经费支出预算表</t>
  </si>
  <si>
    <t>项    目</t>
  </si>
  <si>
    <r>
      <rPr>
        <b/>
        <sz val="12"/>
        <rFont val="宋体"/>
        <charset val="134"/>
      </rPr>
      <t>202</t>
    </r>
    <r>
      <rPr>
        <b/>
        <sz val="12"/>
        <rFont val="宋体"/>
        <charset val="134"/>
      </rPr>
      <t>0</t>
    </r>
    <r>
      <rPr>
        <b/>
        <sz val="12"/>
        <rFont val="宋体"/>
        <charset val="134"/>
      </rPr>
      <t>年预算数</t>
    </r>
  </si>
  <si>
    <t>公务用车购置及运行费</t>
  </si>
  <si>
    <t>其中：公务用车运行维护费</t>
  </si>
  <si>
    <t xml:space="preserve">      公务用车购置费</t>
  </si>
  <si>
    <t>合    计</t>
  </si>
  <si>
    <t>备注：1.本表“三公”经费包括基本支出和项目支出安排的“三公”经费，表十三中仅为基本支出安排的“三公经费”，两者口径不同。
      2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、安全奖励费用等支出，公务用车指用于履行公务的机动车辆，包括领导干部专车、一般公务用车和执法执勤用车。</t>
  </si>
  <si>
    <t>表十一</t>
  </si>
  <si>
    <t>2021年市对县区税收返还和转移支付预算表</t>
  </si>
  <si>
    <t>单位:万元</t>
  </si>
  <si>
    <t>补助县区合计</t>
  </si>
  <si>
    <t>上级对我县税收返还和转移支付</t>
  </si>
  <si>
    <t>县本级安排转移支付</t>
  </si>
  <si>
    <t>小计</t>
  </si>
  <si>
    <t>补助县区</t>
  </si>
  <si>
    <t>补助乡镇</t>
  </si>
  <si>
    <t>一、税收返还</t>
  </si>
  <si>
    <t xml:space="preserve">  所得税基数返还</t>
  </si>
  <si>
    <t xml:space="preserve">  成品油税费改革税收返还</t>
  </si>
  <si>
    <t xml:space="preserve">  增值税税收返还</t>
  </si>
  <si>
    <t xml:space="preserve">  消费税税收返还</t>
  </si>
  <si>
    <t xml:space="preserve">  增值税“五五”分享税收返还</t>
  </si>
  <si>
    <t>二、一般性转移支付</t>
  </si>
  <si>
    <t xml:space="preserve">  均衡性转移支付</t>
  </si>
  <si>
    <t xml:space="preserve">  结算补助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</si>
  <si>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县级基本财力保障转移支付</t>
    </r>
  </si>
  <si>
    <t xml:space="preserve">  产粮（油）大县奖励资金</t>
  </si>
  <si>
    <t xml:space="preserve">  固定数额补助</t>
  </si>
  <si>
    <t xml:space="preserve">  革命老区转移支付</t>
  </si>
  <si>
    <t xml:space="preserve">  民族地区转移支付</t>
  </si>
  <si>
    <t xml:space="preserve">  贫困地区转移支付</t>
  </si>
  <si>
    <t xml:space="preserve">  公共安全共同财政事权转移支付</t>
  </si>
  <si>
    <t xml:space="preserve">  教育共同财政事权转移支付</t>
  </si>
  <si>
    <t xml:space="preserve">  科学技术共同财政事权转移支付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</si>
  <si>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文化旅游体育与传媒共同财政事权转移支付收入</t>
    </r>
  </si>
  <si>
    <t xml:space="preserve">  社会保障和就业共同财政事权转移支付</t>
  </si>
  <si>
    <t xml:space="preserve">  卫生健康共同财政事权转移支付</t>
  </si>
  <si>
    <t xml:space="preserve">  节能环保共同财政事权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</si>
  <si>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城乡社区共同财政事权</t>
    </r>
  </si>
  <si>
    <t xml:space="preserve">  农林水共同财政事权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</si>
  <si>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交通运输共同财政事权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</si>
  <si>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资源勘探信息共同财政事权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</si>
  <si>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商业服务业等共同财政事权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</si>
  <si>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金融共同财政事权</t>
    </r>
  </si>
  <si>
    <t xml:space="preserve">  住房保障共同财政事权转移支付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</si>
  <si>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灾害防治及应急管理共同财政事权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</si>
  <si>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其他共同财政事权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</si>
  <si>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其他一般性转移支付收入</t>
    </r>
  </si>
  <si>
    <t>三、专项转移支付</t>
  </si>
  <si>
    <t xml:space="preserve">   一般公共服务</t>
  </si>
  <si>
    <t xml:space="preserve">   国防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</si>
  <si>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公共安全</t>
    </r>
  </si>
  <si>
    <t xml:space="preserve">   教育</t>
  </si>
  <si>
    <t xml:space="preserve">   科学技术</t>
  </si>
  <si>
    <t xml:space="preserve">   文化旅游体育与传媒</t>
  </si>
  <si>
    <t xml:space="preserve">   社会保障和就业</t>
  </si>
  <si>
    <t xml:space="preserve">   卫生健康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</si>
  <si>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节能环保</t>
    </r>
  </si>
  <si>
    <t xml:space="preserve">   城乡社区</t>
  </si>
  <si>
    <t xml:space="preserve">   农林水事务</t>
  </si>
  <si>
    <t xml:space="preserve">   交通运输</t>
  </si>
  <si>
    <t xml:space="preserve">   商业服务业等</t>
  </si>
  <si>
    <t xml:space="preserve">   住房保障支出</t>
  </si>
  <si>
    <t>表十二</t>
  </si>
  <si>
    <t>2021年县对乡镇税收返还和转移支付预算汇总表</t>
  </si>
  <si>
    <t>市  县</t>
  </si>
  <si>
    <t>税收返还</t>
  </si>
  <si>
    <t>一般性转移支付</t>
  </si>
  <si>
    <t>专项转移支付</t>
  </si>
  <si>
    <t>尉氏县</t>
  </si>
  <si>
    <t>表十三</t>
  </si>
  <si>
    <t>2020年和2021年政府一般债务限额余额情况表</t>
  </si>
  <si>
    <t>执行数</t>
  </si>
  <si>
    <t>市本级</t>
  </si>
  <si>
    <t>县区</t>
  </si>
  <si>
    <t>市本级
小计</t>
  </si>
  <si>
    <t>市级</t>
  </si>
  <si>
    <t>示范区</t>
  </si>
  <si>
    <r>
      <rPr>
        <sz val="12"/>
        <rFont val="宋体"/>
        <charset val="134"/>
        <scheme val="minor"/>
      </rPr>
      <t>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年末政府一般债务余额实际数</t>
    </r>
  </si>
  <si>
    <r>
      <rPr>
        <sz val="12"/>
        <rFont val="宋体"/>
        <charset val="134"/>
        <scheme val="minor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年末政府一般债务余额限额</t>
    </r>
  </si>
  <si>
    <r>
      <rPr>
        <sz val="12"/>
        <rFont val="宋体"/>
        <charset val="134"/>
        <scheme val="minor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年政府一般债券发行额</t>
    </r>
  </si>
  <si>
    <r>
      <rPr>
        <sz val="12"/>
        <rFont val="宋体"/>
        <charset val="134"/>
        <scheme val="minor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年政府一般债券还本额</t>
    </r>
  </si>
  <si>
    <r>
      <rPr>
        <sz val="12"/>
        <rFont val="宋体"/>
        <charset val="134"/>
        <scheme val="minor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年末政府一般债务余额预计执行数</t>
    </r>
  </si>
  <si>
    <r>
      <rPr>
        <sz val="12"/>
        <rFont val="宋体"/>
        <charset val="134"/>
        <scheme val="minor"/>
      </rPr>
      <t>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年提前下达政府一般债务新增限额</t>
    </r>
  </si>
  <si>
    <t>备注：上级未提前下达我县2021年新增一般债务限额</t>
  </si>
  <si>
    <t>表十四</t>
  </si>
  <si>
    <t>2020年-2021年政府一般债务分地区限额余额情况表</t>
  </si>
  <si>
    <t>地   区</t>
  </si>
  <si>
    <r>
      <rPr>
        <b/>
        <sz val="12"/>
        <rFont val="宋体"/>
        <charset val="134"/>
      </rPr>
      <t>20</t>
    </r>
    <r>
      <rPr>
        <b/>
        <sz val="12"/>
        <rFont val="宋体"/>
        <charset val="134"/>
      </rPr>
      <t>20</t>
    </r>
    <r>
      <rPr>
        <b/>
        <sz val="12"/>
        <rFont val="宋体"/>
        <charset val="134"/>
      </rPr>
      <t>年限额</t>
    </r>
  </si>
  <si>
    <r>
      <rPr>
        <b/>
        <sz val="12"/>
        <rFont val="宋体"/>
        <charset val="134"/>
      </rPr>
      <t>20</t>
    </r>
    <r>
      <rPr>
        <b/>
        <sz val="12"/>
        <rFont val="宋体"/>
        <charset val="134"/>
      </rPr>
      <t>20</t>
    </r>
    <r>
      <rPr>
        <b/>
        <sz val="12"/>
        <rFont val="宋体"/>
        <charset val="134"/>
      </rPr>
      <t>年末余额
预计执行数</t>
    </r>
  </si>
  <si>
    <r>
      <rPr>
        <b/>
        <sz val="12"/>
        <rFont val="宋体"/>
        <charset val="134"/>
      </rPr>
      <t>202</t>
    </r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年提前下达
新增限额</t>
    </r>
  </si>
  <si>
    <t>开 封 市</t>
  </si>
  <si>
    <t>市 本 级</t>
  </si>
  <si>
    <t xml:space="preserve">   其中：市  级</t>
  </si>
  <si>
    <t xml:space="preserve">         示范区</t>
  </si>
  <si>
    <t>禹王台区</t>
  </si>
  <si>
    <t>鼓 楼 区</t>
  </si>
  <si>
    <t>龙 亭 区</t>
  </si>
  <si>
    <t>顺 河 区</t>
  </si>
  <si>
    <t>兰 考 县</t>
  </si>
  <si>
    <t>杞    县</t>
  </si>
  <si>
    <t>通 许 县</t>
  </si>
  <si>
    <t>尉 氏 县</t>
  </si>
  <si>
    <t>祥 符 区</t>
  </si>
  <si>
    <t>表十五</t>
  </si>
  <si>
    <t>国有土地收益基金收入</t>
  </si>
  <si>
    <t>农业土地开发资金收入</t>
  </si>
  <si>
    <t xml:space="preserve">  国家电影事业发展专项资金安排的支出</t>
  </si>
  <si>
    <t>国有土地使用权出让收入</t>
  </si>
  <si>
    <t xml:space="preserve">  旅游发展基金支出</t>
  </si>
  <si>
    <t>城市基础设施配套费收入</t>
  </si>
  <si>
    <t>污水处理费收入</t>
  </si>
  <si>
    <t xml:space="preserve">  大中型水库移民后期扶持基金支出</t>
  </si>
  <si>
    <t xml:space="preserve">  小型水库移民扶助基金安排的支出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</si>
  <si>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</si>
  <si>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</si>
  <si>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</si>
  <si>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</si>
  <si>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</si>
  <si>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城市基础设施配套费对应专项债务收入安排的支出</t>
  </si>
  <si>
    <t xml:space="preserve">  污水处理费对应专项债务收入安排的支出</t>
  </si>
  <si>
    <t xml:space="preserve">  大中型水库库区基金安排的支出</t>
  </si>
  <si>
    <t xml:space="preserve">  车辆通行费安排的支出</t>
  </si>
  <si>
    <t xml:space="preserve">  港口建设费安排的支出</t>
  </si>
  <si>
    <t xml:space="preserve">  民航发展基金支出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</si>
  <si>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车辆通行费对应专项债务收入安排的支出</t>
    </r>
  </si>
  <si>
    <t xml:space="preserve">   其他政府性基金及对应专项债务收入安排 的支出</t>
  </si>
  <si>
    <t xml:space="preserve">  彩票公益金安排的支出</t>
  </si>
  <si>
    <t xml:space="preserve">  彩票发行销售机构业务费安排的支出</t>
  </si>
  <si>
    <t xml:space="preserve">  其他政府性基金债务付息支出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</si>
  <si>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其他政府性基金债务发行费用支出</t>
    </r>
  </si>
  <si>
    <t>本年收入合计</t>
  </si>
  <si>
    <t>本年支出合计</t>
  </si>
  <si>
    <t>上年结转</t>
  </si>
  <si>
    <t>专项债务还本支出</t>
  </si>
  <si>
    <t>专项债务转贷收入</t>
  </si>
  <si>
    <t>表二十七</t>
  </si>
  <si>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20年全市政府性基金收支预算总表</t>
    </r>
  </si>
  <si>
    <t>港口建设费收入</t>
  </si>
  <si>
    <t>国家电影事业发展专项资金收入</t>
  </si>
  <si>
    <t>大中型水库库区基金收入</t>
  </si>
  <si>
    <t>彩票公益金收入</t>
  </si>
  <si>
    <t>小型水库移民扶助基金收入</t>
  </si>
  <si>
    <t>国家重大水利工程建设基金收入</t>
  </si>
  <si>
    <t>车辆通行费</t>
  </si>
  <si>
    <t>彩票发行机构和彩票销售机构的业务费用</t>
  </si>
  <si>
    <t>其他政府性基金收入</t>
  </si>
  <si>
    <t xml:space="preserve">  其他支出</t>
  </si>
  <si>
    <t xml:space="preserve">  地方政府专项债务付息支出</t>
  </si>
  <si>
    <t xml:space="preserve">  地方政府专项债务发行费用支出</t>
  </si>
  <si>
    <t>上年超收结转</t>
  </si>
  <si>
    <t>专项债务收入</t>
  </si>
  <si>
    <t>表十六</t>
  </si>
  <si>
    <r>
      <rPr>
        <b/>
        <sz val="12"/>
        <color indexed="8"/>
        <rFont val="宋体"/>
        <charset val="134"/>
      </rPr>
      <t xml:space="preserve">项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目</t>
    </r>
  </si>
  <si>
    <t>县本级政府性基金收入</t>
  </si>
  <si>
    <t>县本级政府性基金支出</t>
  </si>
  <si>
    <t>其中：当年收入安排支出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</si>
  <si>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新增政府专项债券安排支出</t>
    </r>
  </si>
  <si>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上年结转安排支出</t>
    </r>
  </si>
  <si>
    <t xml:space="preserve">      上级专项转移支付用于县本级支出</t>
  </si>
  <si>
    <t>表十七</t>
  </si>
  <si>
    <r>
      <rPr>
        <b/>
        <sz val="12"/>
        <rFont val="宋体"/>
        <charset val="134"/>
      </rPr>
      <t>20</t>
    </r>
    <r>
      <rPr>
        <b/>
        <sz val="12"/>
        <rFont val="宋体"/>
        <charset val="134"/>
      </rPr>
      <t>20</t>
    </r>
    <r>
      <rPr>
        <b/>
        <sz val="12"/>
        <rFont val="宋体"/>
        <charset val="134"/>
      </rPr>
      <t>年执行数</t>
    </r>
  </si>
  <si>
    <r>
      <rPr>
        <b/>
        <sz val="12"/>
        <rFont val="宋体"/>
        <charset val="134"/>
      </rPr>
      <t>202</t>
    </r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年预算数</t>
    </r>
  </si>
  <si>
    <t>土地出让收入</t>
  </si>
  <si>
    <t>表十八</t>
  </si>
  <si>
    <t>当年收入   安排支出</t>
  </si>
  <si>
    <t>上级转移支付</t>
  </si>
  <si>
    <t>新增专项债券安排支出</t>
  </si>
  <si>
    <t>预算数
为上年调整预算数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</si>
  <si>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</si>
  <si>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</si>
  <si>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</si>
  <si>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</si>
  <si>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</si>
  <si>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</si>
  <si>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</si>
  <si>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</si>
  <si>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表十九</t>
  </si>
  <si>
    <t xml:space="preserve"> 其他国家电影事业发展专项资金安排的支出</t>
  </si>
  <si>
    <t>一、社会保障和就业支出</t>
  </si>
  <si>
    <t xml:space="preserve">  大中型水库移民扶助基金安排的支出</t>
  </si>
  <si>
    <t xml:space="preserve"> 基础设施建设和经济发展</t>
  </si>
  <si>
    <t xml:space="preserve"> 移民补助</t>
  </si>
  <si>
    <t>二、城乡社区支出</t>
  </si>
  <si>
    <t xml:space="preserve"> 征地和拆迁补偿支出</t>
  </si>
  <si>
    <t xml:space="preserve"> 土地开发支出</t>
  </si>
  <si>
    <t xml:space="preserve"> 城市建设支出</t>
  </si>
  <si>
    <t xml:space="preserve"> 农村基础设施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</si>
  <si>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补助被征地农民支出</t>
    </r>
  </si>
  <si>
    <t xml:space="preserve"> 土地出让业务支出</t>
  </si>
  <si>
    <t xml:space="preserve"> 保障性住房支出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</si>
  <si>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其他国有土地使用权出让收入安排的支出</t>
    </r>
  </si>
  <si>
    <t xml:space="preserve"> 其他国有土地收益基金支出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</si>
  <si>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</si>
  <si>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</si>
  <si>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</si>
  <si>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</si>
  <si>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</si>
  <si>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污水处理设施建设和运营</t>
  </si>
  <si>
    <t xml:space="preserve"> 代征手续费</t>
  </si>
  <si>
    <t xml:space="preserve"> 其他污水处理费安排的支出</t>
  </si>
  <si>
    <t xml:space="preserve">  土地储备专项债券收入安排的支出</t>
  </si>
  <si>
    <t xml:space="preserve">  棚户区改造专项债券收入安排的支出</t>
  </si>
  <si>
    <t>三、农林水支出</t>
  </si>
  <si>
    <t xml:space="preserve">    基础设施建设和经济发展</t>
  </si>
  <si>
    <t>四、交通运输支出</t>
  </si>
  <si>
    <t xml:space="preserve"> 公路还贷</t>
  </si>
  <si>
    <t xml:space="preserve"> 其他车辆通行费安排的支出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</si>
  <si>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车辆通行费对应专项债务收入安排的支出</t>
    </r>
  </si>
  <si>
    <t>五、其他支出</t>
  </si>
  <si>
    <t xml:space="preserve">  其他政府性基金及对应专项债务收入安排的支出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</si>
  <si>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其他地方自行试点项目收益专项债券收入安排的支出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</si>
  <si>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其他政府性基金债务收入安排的支出</t>
    </r>
  </si>
  <si>
    <t xml:space="preserve"> 用于社会福利的彩票公益金支出</t>
  </si>
  <si>
    <t xml:space="preserve"> 用于体育事业的彩票公益金支出</t>
  </si>
  <si>
    <t xml:space="preserve"> 用于残疾人事业的彩票公益金支出</t>
  </si>
  <si>
    <t xml:space="preserve"> 用于文化事业的彩票公益金支出</t>
  </si>
  <si>
    <t xml:space="preserve"> 用于红十字事业的彩票公益金支出</t>
  </si>
  <si>
    <t xml:space="preserve"> 用于其他社会公益事业的彩票公益金支出</t>
  </si>
  <si>
    <t xml:space="preserve"> 福利彩票发行机构的业务费支出</t>
  </si>
  <si>
    <t xml:space="preserve"> 福利彩票销售机构的业务费支出</t>
  </si>
  <si>
    <t xml:space="preserve"> 体育彩票销售机构的业务费支出</t>
  </si>
  <si>
    <t xml:space="preserve"> 其他彩票发行销售机构业务费安排的支出</t>
  </si>
  <si>
    <t>六、债务付息支出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</si>
  <si>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地方政府专项债务付息支出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</si>
  <si>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国有土地使用权出让金债务付息支出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</si>
  <si>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地方政府专项债务发行费用支出</t>
    </r>
  </si>
  <si>
    <t>表二十</t>
  </si>
  <si>
    <t>2021年市对县区政府性基金转移支付预算表</t>
  </si>
  <si>
    <t>上级对我县转移支付</t>
  </si>
  <si>
    <t>市本级留用</t>
  </si>
  <si>
    <t>文化体育与传媒</t>
  </si>
  <si>
    <t>社会保障和就业</t>
  </si>
  <si>
    <t>城乡社区</t>
  </si>
  <si>
    <t>农林水</t>
  </si>
  <si>
    <t>交通运输</t>
  </si>
  <si>
    <t>资源勘探信息等</t>
  </si>
  <si>
    <t>商业服务业等</t>
  </si>
  <si>
    <t>其他</t>
  </si>
  <si>
    <t>表二十一</t>
  </si>
  <si>
    <t>2021年县对乡镇政府性基金转移支付预算表</t>
  </si>
  <si>
    <t>补助乡镇合计</t>
  </si>
  <si>
    <t>补助县</t>
  </si>
  <si>
    <t>小型水库移民扶助基金安排的支出</t>
  </si>
  <si>
    <t>大中型水库移民后期扶持基金安排的支出</t>
  </si>
  <si>
    <t>大中型水库库区基金安排的支出</t>
  </si>
  <si>
    <t>国有土地使用权出让收入安排的支出</t>
  </si>
  <si>
    <t>新增建设用地有偿使用费安排的支出</t>
  </si>
  <si>
    <t>港口建设费安排的支出</t>
  </si>
  <si>
    <t>民航发展基金支出</t>
  </si>
  <si>
    <t>车辆通行费安排的支出</t>
  </si>
  <si>
    <t>新型墙体材料专项基金安排的支出</t>
  </si>
  <si>
    <t>彩票公益金安排的支出</t>
  </si>
  <si>
    <t>彩票发行销售机构业务费安排的支出</t>
  </si>
  <si>
    <t>国家电影事业发展专项资金安排的支出</t>
  </si>
  <si>
    <t>表二十二</t>
  </si>
  <si>
    <t>2020年和2021年政府专项债务限额余额情况表</t>
  </si>
  <si>
    <r>
      <rPr>
        <sz val="11"/>
        <rFont val="宋体"/>
        <charset val="134"/>
      </rPr>
      <t>单位：万元</t>
    </r>
  </si>
  <si>
    <t>市本级小计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</si>
  <si>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年末政府专项债务余额实际数</t>
    </r>
  </si>
  <si>
    <r>
      <rPr>
        <sz val="12"/>
        <rFont val="宋体"/>
        <charset val="134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年末政府专项债务余额限额</t>
    </r>
  </si>
  <si>
    <r>
      <rPr>
        <sz val="12"/>
        <rFont val="宋体"/>
        <charset val="134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年政府专项债券发行额</t>
    </r>
  </si>
  <si>
    <t>2020年政府专项债券还本额</t>
  </si>
  <si>
    <t>2020年末政府专项债务余额预计执行数</t>
  </si>
  <si>
    <r>
      <rPr>
        <sz val="12"/>
        <rFont val="宋体"/>
        <charset val="134"/>
      </rPr>
      <t>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年提前下达政府专项债务新增限额</t>
    </r>
  </si>
  <si>
    <t>备注.上级未提前下达我县2021年新增专项债务限额。</t>
  </si>
  <si>
    <t>表二十三</t>
  </si>
  <si>
    <t>2020年-2021年政府专项债务分地区限额余额情况表</t>
  </si>
  <si>
    <t xml:space="preserve">        其中：市级</t>
  </si>
  <si>
    <t xml:space="preserve">                示范区</t>
  </si>
  <si>
    <t>表三十七</t>
  </si>
  <si>
    <r>
      <rPr>
        <b/>
        <sz val="18"/>
        <rFont val="宋体"/>
        <charset val="134"/>
      </rPr>
      <t>201</t>
    </r>
    <r>
      <rPr>
        <b/>
        <sz val="18"/>
        <rFont val="宋体"/>
        <charset val="134"/>
      </rPr>
      <t>9年全市国有资本经营收支预算执行情况总表</t>
    </r>
  </si>
  <si>
    <t>收入执行数</t>
  </si>
  <si>
    <t>支出执行数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</si>
  <si>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</si>
  <si>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</si>
  <si>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</si>
  <si>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</si>
  <si>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</si>
  <si>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</si>
  <si>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</si>
  <si>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</si>
  <si>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</si>
  <si>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</si>
  <si>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 年 收 入 合 计</t>
  </si>
  <si>
    <t>本 年 支 出 合 计</t>
  </si>
  <si>
    <t>上级专项转移支付收入</t>
  </si>
  <si>
    <t>预计年终结余</t>
  </si>
  <si>
    <t>收  入  总  计</t>
  </si>
  <si>
    <t>支  出  总  计</t>
  </si>
  <si>
    <t>表三十六</t>
  </si>
  <si>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20年全市国有资本经营收支预算总表</t>
    </r>
  </si>
  <si>
    <t>表二十四</t>
  </si>
  <si>
    <t>2021年尉氏县国有资本经营收支预算总表</t>
  </si>
  <si>
    <t>石油石化企业利润收入</t>
  </si>
  <si>
    <t>“三供一业”移交补助支出</t>
  </si>
  <si>
    <t>煤炭企业利润收入</t>
  </si>
  <si>
    <t>国有企业办职教幼教补助支出</t>
  </si>
  <si>
    <t>钢铁企业利润收入</t>
  </si>
  <si>
    <t>国有企业办公共服务机构移交补助支出</t>
  </si>
  <si>
    <t>其他国有资本经营预算企业利润收入</t>
  </si>
  <si>
    <t>国有企业退休人员社会化管理补助支出</t>
  </si>
  <si>
    <t>投资服务企业利润收入</t>
  </si>
  <si>
    <t>国有企业改革成本支出</t>
  </si>
  <si>
    <t>国有经济结构调整支出</t>
  </si>
  <si>
    <t>房地产企业利润收入</t>
  </si>
  <si>
    <t>公益性设施投资支出</t>
  </si>
  <si>
    <t>对外合作企业利润收入</t>
  </si>
  <si>
    <t>前瞻性战略性产业发展支出</t>
  </si>
  <si>
    <t>医药企业利润收入</t>
  </si>
  <si>
    <t>生态环境保护支出</t>
  </si>
  <si>
    <t>农林牧渔企业利润收入</t>
  </si>
  <si>
    <t>支持科技进步支出</t>
  </si>
  <si>
    <t>地质勘查企业利润收入</t>
  </si>
  <si>
    <t>保障国家经济安全支出</t>
  </si>
  <si>
    <t>卫生体育福利企业利润收入</t>
  </si>
  <si>
    <t>对外投资合作支出</t>
  </si>
  <si>
    <t>机关社团所属企业利润收入</t>
  </si>
  <si>
    <t>国有控股公司股利、股息收入</t>
  </si>
  <si>
    <t>国有参股公司股利、股息收入</t>
  </si>
  <si>
    <t>其他国有资本经营预算企业产权转让收入</t>
  </si>
  <si>
    <t>下级上解收入</t>
  </si>
  <si>
    <t>2019执行数</t>
  </si>
  <si>
    <t>表二十五</t>
  </si>
  <si>
    <t>运输企业利润收入</t>
  </si>
  <si>
    <t>表二十六</t>
  </si>
  <si>
    <t>表二十八</t>
  </si>
  <si>
    <t>2021年上级对县国有资本经营转移支付预算表</t>
  </si>
  <si>
    <t>国有资本经营预算支出</t>
  </si>
  <si>
    <t>表二十九</t>
  </si>
  <si>
    <t>2021年尉氏县社会保险基金收支预算总表</t>
  </si>
  <si>
    <t xml:space="preserve">  委托投资收益</t>
  </si>
  <si>
    <t>城乡居民基本养老保险基金收入</t>
  </si>
  <si>
    <t>城乡居民基本养老保险基金支出</t>
  </si>
  <si>
    <r>
      <rPr>
        <b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个人缴费收入</t>
    </r>
  </si>
  <si>
    <t xml:space="preserve">  基础养老金支出</t>
  </si>
  <si>
    <t xml:space="preserve">  个人账户养老金支出</t>
  </si>
  <si>
    <r>
      <rPr>
        <b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利息收入</t>
    </r>
  </si>
  <si>
    <t xml:space="preserve">  丧葬补助金支出</t>
  </si>
  <si>
    <r>
      <rPr>
        <b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财政补贴收入</t>
    </r>
  </si>
  <si>
    <r>
      <rPr>
        <b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其他收入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</si>
  <si>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转移支出</t>
    </r>
  </si>
  <si>
    <r>
      <rPr>
        <b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转移收入</t>
    </r>
  </si>
  <si>
    <t>机关事业单位基本养老保险基金收入</t>
  </si>
  <si>
    <t>机关事业单位基本养老保险基金支出</t>
  </si>
  <si>
    <t xml:space="preserve">  保险费收入</t>
  </si>
  <si>
    <t xml:space="preserve">  基本养老金支出</t>
  </si>
  <si>
    <t xml:space="preserve">  财政补助收入</t>
  </si>
  <si>
    <t xml:space="preserve">  利息收入</t>
  </si>
  <si>
    <t xml:space="preserve">  转移支出</t>
  </si>
  <si>
    <t xml:space="preserve">  其他收入</t>
  </si>
  <si>
    <t xml:space="preserve">  转移收入</t>
  </si>
  <si>
    <t>职工基本医疗保险(含生育保险)基金收入</t>
  </si>
  <si>
    <t>职工基本医疗保险(含生育保险)基金支出</t>
  </si>
  <si>
    <t xml:space="preserve">  统筹基金支出</t>
  </si>
  <si>
    <t xml:space="preserve">  财政补贴收入</t>
  </si>
  <si>
    <t xml:space="preserve">  个人账户基金支出</t>
  </si>
  <si>
    <t>城乡居民基本医疗保险基金收入</t>
  </si>
  <si>
    <t>城乡居民基本医疗保险基金支出</t>
  </si>
  <si>
    <r>
      <rPr>
        <b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保险缴费收入</t>
    </r>
  </si>
  <si>
    <t xml:space="preserve">  住院支出</t>
  </si>
  <si>
    <t xml:space="preserve">  门诊支出</t>
  </si>
  <si>
    <t xml:space="preserve">  大病保险支出</t>
  </si>
  <si>
    <t>工伤保险基金收入</t>
  </si>
  <si>
    <t>工伤保险基金支出</t>
  </si>
  <si>
    <t xml:space="preserve">  工伤保险待遇支出</t>
  </si>
  <si>
    <t>　劳动能力鉴定支出</t>
  </si>
  <si>
    <t xml:space="preserve">  工伤预防费用支出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</si>
  <si>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</si>
  <si>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工伤保险基金其他支出</t>
    </r>
  </si>
  <si>
    <t>失业保险基金收入</t>
  </si>
  <si>
    <t>失业保险基金支出</t>
  </si>
  <si>
    <t xml:space="preserve">  失业保险金支出</t>
  </si>
  <si>
    <t xml:space="preserve">  医疗保险费支出</t>
  </si>
  <si>
    <t xml:space="preserve">  丧葬抚恤补助支出</t>
  </si>
  <si>
    <t xml:space="preserve">  稳定岗位补贴支出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</si>
  <si>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转移收入</t>
    </r>
  </si>
  <si>
    <t xml:space="preserve">  技能提升补贴支出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</si>
  <si>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上级补助收入</t>
    </r>
  </si>
  <si>
    <t xml:space="preserve">  职业培训和职业介绍补贴支出</t>
  </si>
  <si>
    <t xml:space="preserve">  其他费用支出</t>
  </si>
  <si>
    <t>年终结余</t>
  </si>
  <si>
    <t>表三十</t>
  </si>
  <si>
    <t>2021年尉氏县本级社会保险基金收支预算总表</t>
  </si>
  <si>
    <t>委托投资运营</t>
  </si>
  <si>
    <t>表三十一</t>
  </si>
  <si>
    <t>2021年尉氏县本级社会保险基金收入预算表</t>
  </si>
  <si>
    <t>企业职工基本养老保险基金收入</t>
  </si>
  <si>
    <t>职工基本医疗保险（含生育保险）基金收入</t>
  </si>
  <si>
    <t>表三十二</t>
  </si>
  <si>
    <t>2021年尉氏县本级社会保险基金支出预算表</t>
  </si>
  <si>
    <t>职工基本医疗保险（含生育保险）基金支出</t>
  </si>
</sst>
</file>

<file path=xl/styles.xml><?xml version="1.0" encoding="utf-8"?>
<styleSheet xmlns="http://schemas.openxmlformats.org/spreadsheetml/2006/main">
  <numFmts count="33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."/>
    <numFmt numFmtId="178" formatCode="%#.00"/>
    <numFmt numFmtId="179" formatCode="_-* #,##0_-;\-* #,##0_-;_-* &quot;-&quot;_-;_-@_-"/>
    <numFmt numFmtId="180" formatCode="\$#,##0.00;\(\$#,##0.00\)"/>
    <numFmt numFmtId="181" formatCode="0.0_);[Red]\(0.0\)"/>
    <numFmt numFmtId="182" formatCode="#,##0;\(#,##0\)"/>
    <numFmt numFmtId="183" formatCode="\$#.00"/>
    <numFmt numFmtId="184" formatCode="0_ "/>
    <numFmt numFmtId="185" formatCode="_-&quot;$&quot;* #,##0_-;\-&quot;$&quot;* #,##0_-;_-&quot;$&quot;* &quot;-&quot;_-;_-@_-"/>
    <numFmt numFmtId="186" formatCode="\$#,##0;\(\$#,##0\)"/>
    <numFmt numFmtId="187" formatCode="0_);[Red]\(0\)"/>
    <numFmt numFmtId="188" formatCode="0.0"/>
    <numFmt numFmtId="189" formatCode="#,##0_ "/>
    <numFmt numFmtId="190" formatCode="_-* #,##0.00&quot;$&quot;_-;\-* #,##0.00&quot;$&quot;_-;_-* &quot;-&quot;??&quot;$&quot;_-;_-@_-"/>
    <numFmt numFmtId="191" formatCode="_-* #,##0_$_-;\-* #,##0_$_-;_-* &quot;-&quot;_$_-;_-@_-"/>
    <numFmt numFmtId="192" formatCode="#,##0.0000_ "/>
    <numFmt numFmtId="193" formatCode="0;_琀"/>
    <numFmt numFmtId="194" formatCode="yyyy&quot;年&quot;m&quot;月&quot;d&quot;日&quot;;@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0.0%"/>
    <numFmt numFmtId="198" formatCode="#,##0_);[Red]\(#,##0\)"/>
    <numFmt numFmtId="199" formatCode="_ * #,##0_ ;_ * \-#,##0_ ;_ * &quot;-&quot;??_ ;_ @_ "/>
    <numFmt numFmtId="200" formatCode="0.00_);[Red]\(0.00\)"/>
    <numFmt numFmtId="201" formatCode="0.0_ "/>
    <numFmt numFmtId="202" formatCode="#,##0.00_);[Red]\(#,##0.00\)"/>
    <numFmt numFmtId="203" formatCode="0.00_ "/>
  </numFmts>
  <fonts count="131"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1"/>
      <name val="宋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b/>
      <sz val="20"/>
      <name val="黑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24"/>
      <name val="方正小标宋_GBK"/>
      <charset val="134"/>
    </font>
    <font>
      <b/>
      <sz val="20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name val="方正小标宋_GBK"/>
      <charset val="134"/>
    </font>
    <font>
      <sz val="14"/>
      <name val="宋体"/>
      <charset val="134"/>
    </font>
    <font>
      <sz val="22"/>
      <name val="方正小标宋_GBK"/>
      <charset val="134"/>
    </font>
    <font>
      <sz val="18"/>
      <name val="宋体"/>
      <charset val="134"/>
    </font>
    <font>
      <sz val="14"/>
      <name val="方正小标宋简体"/>
      <charset val="134"/>
    </font>
    <font>
      <sz val="20"/>
      <color indexed="8"/>
      <name val="方正小标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_GBK"/>
      <charset val="134"/>
    </font>
    <font>
      <sz val="11"/>
      <color theme="1"/>
      <name val="方正小标宋_GBK"/>
      <charset val="134"/>
    </font>
    <font>
      <sz val="12"/>
      <name val="方正小标宋_GBK"/>
      <charset val="134"/>
    </font>
    <font>
      <b/>
      <sz val="12"/>
      <name val="宋体"/>
      <charset val="134"/>
      <scheme val="minor"/>
    </font>
    <font>
      <sz val="18"/>
      <name val="Times New Roman"/>
      <charset val="134"/>
    </font>
    <font>
      <sz val="28"/>
      <name val="方正小标宋_GBK"/>
      <charset val="134"/>
    </font>
    <font>
      <sz val="11"/>
      <name val="黑体"/>
      <charset val="134"/>
    </font>
    <font>
      <b/>
      <sz val="18"/>
      <name val="Times New Roman"/>
      <charset val="134"/>
    </font>
    <font>
      <sz val="18"/>
      <name val="方正小标宋_GBK"/>
      <charset val="134"/>
    </font>
    <font>
      <sz val="16"/>
      <name val="宋体"/>
      <charset val="134"/>
    </font>
    <font>
      <b/>
      <sz val="16"/>
      <name val="黑体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b/>
      <sz val="24"/>
      <name val="宋体"/>
      <charset val="134"/>
    </font>
    <font>
      <sz val="18"/>
      <name val="黑体"/>
      <charset val="134"/>
    </font>
    <font>
      <sz val="16"/>
      <name val="楷体_GB2312"/>
      <charset val="134"/>
    </font>
    <font>
      <sz val="48"/>
      <name val="黑体"/>
      <charset val="134"/>
    </font>
    <font>
      <sz val="12"/>
      <color indexed="20"/>
      <name val="宋体"/>
      <charset val="134"/>
    </font>
    <font>
      <sz val="8"/>
      <name val="Arial"/>
      <charset val="134"/>
    </font>
    <font>
      <sz val="1"/>
      <color indexed="16"/>
      <name val="Courier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"/>
      <color indexed="8"/>
      <name val="Courier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indexed="20"/>
      <name val="微软雅黑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"/>
      <color indexed="0"/>
      <name val="Courier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"/>
      <color indexed="18"/>
      <name val="Courier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7"/>
      <name val="宋体"/>
      <charset val="134"/>
    </font>
    <font>
      <sz val="11"/>
      <color indexed="62"/>
      <name val="宋体"/>
      <charset val="134"/>
    </font>
    <font>
      <sz val="11"/>
      <color indexed="17"/>
      <name val="微软雅黑"/>
      <charset val="134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1"/>
      <color indexed="60"/>
      <name val="宋体"/>
      <charset val="134"/>
    </font>
    <font>
      <sz val="11"/>
      <color indexed="20"/>
      <name val="微软雅黑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8"/>
      <name val="Times New Roman"/>
      <charset val="134"/>
    </font>
    <font>
      <sz val="10"/>
      <name val="Tahoma"/>
      <charset val="134"/>
    </font>
    <font>
      <b/>
      <sz val="18"/>
      <name val="Arial"/>
      <charset val="134"/>
    </font>
    <font>
      <b/>
      <sz val="13"/>
      <color indexed="62"/>
      <name val="宋体"/>
      <charset val="134"/>
    </font>
    <font>
      <b/>
      <i/>
      <sz val="16"/>
      <name val="Helv"/>
      <charset val="134"/>
    </font>
    <font>
      <sz val="12"/>
      <name val="Arial"/>
      <charset val="134"/>
    </font>
    <font>
      <b/>
      <sz val="10"/>
      <name val="Tahoma"/>
      <charset val="134"/>
    </font>
    <font>
      <b/>
      <sz val="11"/>
      <color indexed="42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sz val="12"/>
      <color indexed="17"/>
      <name val="楷体_GB2312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b/>
      <sz val="15"/>
      <color indexed="62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11"/>
      <color indexed="8"/>
      <name val="Calibri"/>
      <charset val="134"/>
    </font>
    <font>
      <b/>
      <sz val="11"/>
      <color indexed="63"/>
      <name val="宋体"/>
      <charset val="134"/>
    </font>
    <font>
      <b/>
      <sz val="10"/>
      <name val="Arial"/>
      <charset val="134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sz val="9"/>
      <color indexed="17"/>
      <name val="微软雅黑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2"/>
      <name val="Courier"/>
      <charset val="134"/>
    </font>
    <font>
      <sz val="14"/>
      <name val="方正小标宋_GBK"/>
      <charset val="134"/>
    </font>
  </fonts>
  <fills count="7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60">
    <xf numFmtId="0" fontId="0" fillId="0" borderId="0"/>
    <xf numFmtId="0" fontId="49" fillId="3" borderId="0" applyNumberFormat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10" fontId="50" fillId="4" borderId="1" applyNumberFormat="0" applyBorder="0" applyAlignment="0" applyProtection="0"/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2" fillId="3" borderId="0" applyNumberFormat="0" applyBorder="0" applyAlignment="0" applyProtection="0">
      <alignment vertical="center"/>
    </xf>
    <xf numFmtId="4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7" borderId="13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/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0" fillId="0" borderId="0">
      <alignment vertical="center"/>
    </xf>
    <xf numFmtId="43" fontId="0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1" fillId="16" borderId="15" applyNumberFormat="0" applyFont="0" applyAlignment="0" applyProtection="0">
      <alignment vertical="center"/>
    </xf>
    <xf numFmtId="177" fontId="51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0" borderId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61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77" fontId="54" fillId="0" borderId="0">
      <protection locked="0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77" fontId="71" fillId="0" borderId="0">
      <protection locked="0"/>
    </xf>
    <xf numFmtId="0" fontId="72" fillId="0" borderId="16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" fillId="0" borderId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75" fillId="23" borderId="18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23" borderId="13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78" fillId="25" borderId="19" applyNumberFormat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26" borderId="20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1" fillId="27" borderId="19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177" fontId="71" fillId="0" borderId="0">
      <protection locked="0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85" fontId="82" fillId="0" borderId="0" applyFont="0" applyFill="0" applyBorder="0" applyAlignment="0" applyProtection="0"/>
    <xf numFmtId="177" fontId="68" fillId="0" borderId="0">
      <protection locked="0"/>
    </xf>
    <xf numFmtId="177" fontId="68" fillId="0" borderId="0">
      <protection locked="0"/>
    </xf>
    <xf numFmtId="0" fontId="83" fillId="0" borderId="21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77" fillId="5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177" fontId="68" fillId="0" borderId="0">
      <protection locked="0"/>
    </xf>
    <xf numFmtId="0" fontId="57" fillId="3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7" fillId="3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0" fontId="77" fillId="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177" fontId="68" fillId="0" borderId="0">
      <protection locked="0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51" fillId="0" borderId="0">
      <protection locked="0"/>
    </xf>
    <xf numFmtId="0" fontId="57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57" fillId="4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0" fontId="77" fillId="47" borderId="0" applyNumberFormat="0" applyBorder="0" applyAlignment="0" applyProtection="0"/>
    <xf numFmtId="0" fontId="60" fillId="5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" fillId="0" borderId="0"/>
    <xf numFmtId="0" fontId="90" fillId="50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51" fillId="0" borderId="0">
      <protection locked="0"/>
    </xf>
    <xf numFmtId="0" fontId="91" fillId="3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19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9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49" fillId="13" borderId="0" applyNumberFormat="0" applyBorder="0" applyAlignment="0" applyProtection="0">
      <alignment vertical="center"/>
    </xf>
    <xf numFmtId="177" fontId="54" fillId="0" borderId="0">
      <protection locked="0"/>
    </xf>
    <xf numFmtId="0" fontId="0" fillId="0" borderId="0"/>
    <xf numFmtId="177" fontId="54" fillId="0" borderId="0">
      <protection locked="0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77" fontId="54" fillId="0" borderId="0">
      <protection locked="0"/>
    </xf>
    <xf numFmtId="0" fontId="94" fillId="0" borderId="26" applyNumberFormat="0" applyFill="0" applyAlignment="0" applyProtection="0">
      <alignment vertical="center"/>
    </xf>
    <xf numFmtId="9" fontId="95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177" fontId="7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91" fillId="3" borderId="0" applyNumberFormat="0" applyBorder="0" applyAlignment="0" applyProtection="0">
      <alignment vertical="center"/>
    </xf>
    <xf numFmtId="177" fontId="51" fillId="0" borderId="0">
      <protection locked="0"/>
    </xf>
    <xf numFmtId="177" fontId="51" fillId="0" borderId="0">
      <protection locked="0"/>
    </xf>
    <xf numFmtId="0" fontId="60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177" fontId="54" fillId="0" borderId="0">
      <protection locked="0"/>
    </xf>
    <xf numFmtId="0" fontId="60" fillId="27" borderId="0" applyNumberFormat="0" applyBorder="0" applyAlignment="0" applyProtection="0">
      <alignment vertical="center"/>
    </xf>
    <xf numFmtId="177" fontId="51" fillId="0" borderId="0">
      <protection locked="0"/>
    </xf>
    <xf numFmtId="0" fontId="82" fillId="0" borderId="0"/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60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60" fillId="51" borderId="0" applyNumberFormat="0" applyBorder="0" applyAlignment="0" applyProtection="0">
      <alignment vertical="center"/>
    </xf>
    <xf numFmtId="177" fontId="71" fillId="0" borderId="0">
      <protection locked="0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2" fillId="0" borderId="0"/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5" fillId="5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60" fillId="25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8" fillId="0" borderId="0"/>
    <xf numFmtId="0" fontId="85" fillId="0" borderId="23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8" fillId="0" borderId="0"/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1" fillId="0" borderId="0"/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97" fillId="2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99" fillId="0" borderId="0">
      <alignment vertical="center"/>
    </xf>
    <xf numFmtId="0" fontId="55" fillId="30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4" fontId="54" fillId="0" borderId="0">
      <protection locked="0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7" fontId="54" fillId="0" borderId="0">
      <protection locked="0"/>
    </xf>
    <xf numFmtId="0" fontId="60" fillId="5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177" fontId="51" fillId="0" borderId="0">
      <protection locked="0"/>
    </xf>
    <xf numFmtId="0" fontId="60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" fillId="0" borderId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7" fontId="51" fillId="0" borderId="0">
      <protection locked="0"/>
    </xf>
    <xf numFmtId="0" fontId="82" fillId="0" borderId="0"/>
    <xf numFmtId="177" fontId="68" fillId="0" borderId="0">
      <protection locked="0"/>
    </xf>
    <xf numFmtId="0" fontId="92" fillId="0" borderId="0" applyNumberFormat="0" applyFill="0" applyBorder="0" applyAlignment="0" applyProtection="0">
      <alignment vertical="center"/>
    </xf>
    <xf numFmtId="0" fontId="5" fillId="0" borderId="0"/>
    <xf numFmtId="0" fontId="101" fillId="0" borderId="27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177" fontId="51" fillId="0" borderId="0">
      <protection locked="0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92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177" fontId="51" fillId="0" borderId="0">
      <protection locked="0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" fillId="0" borderId="0"/>
    <xf numFmtId="0" fontId="60" fillId="1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2" fillId="54" borderId="0" applyNumberFormat="0" applyBorder="0" applyAlignment="0" applyProtection="0"/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177" fontId="68" fillId="0" borderId="0">
      <protection locked="0"/>
    </xf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53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4" fillId="55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1" fillId="0" borderId="0"/>
    <xf numFmtId="177" fontId="51" fillId="0" borderId="0">
      <protection locked="0"/>
    </xf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2" fillId="0" borderId="0"/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5" fillId="56" borderId="0" applyNumberFormat="0" applyBorder="0" applyAlignment="0" applyProtection="0">
      <alignment vertical="center"/>
    </xf>
    <xf numFmtId="0" fontId="103" fillId="0" borderId="29">
      <alignment horizontal="left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3" fillId="5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177" fontId="54" fillId="0" borderId="0">
      <protection locked="0"/>
    </xf>
    <xf numFmtId="0" fontId="97" fillId="50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60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3" borderId="0" applyNumberFormat="0" applyBorder="0" applyAlignment="0" applyProtection="0"/>
    <xf numFmtId="0" fontId="55" fillId="51" borderId="0" applyNumberFormat="0" applyBorder="0" applyAlignment="0" applyProtection="0">
      <alignment vertical="center"/>
    </xf>
    <xf numFmtId="177" fontId="54" fillId="0" borderId="0">
      <protection locked="0"/>
    </xf>
    <xf numFmtId="0" fontId="60" fillId="27" borderId="0" applyNumberFormat="0" applyBorder="0" applyAlignment="0" applyProtection="0">
      <alignment vertical="center"/>
    </xf>
    <xf numFmtId="0" fontId="104" fillId="0" borderId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52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" fontId="82" fillId="0" borderId="0"/>
    <xf numFmtId="0" fontId="0" fillId="0" borderId="0">
      <alignment vertical="center"/>
    </xf>
    <xf numFmtId="0" fontId="52" fillId="13" borderId="0" applyNumberFormat="0" applyBorder="0" applyAlignment="0" applyProtection="0">
      <alignment vertical="center"/>
    </xf>
    <xf numFmtId="177" fontId="68" fillId="0" borderId="0">
      <protection locked="0"/>
    </xf>
    <xf numFmtId="177" fontId="68" fillId="0" borderId="0">
      <protection locked="0"/>
    </xf>
    <xf numFmtId="177" fontId="68" fillId="0" borderId="0">
      <protection locked="0"/>
    </xf>
    <xf numFmtId="177" fontId="71" fillId="0" borderId="0">
      <protection locked="0"/>
    </xf>
    <xf numFmtId="0" fontId="5" fillId="0" borderId="0"/>
    <xf numFmtId="0" fontId="55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4" fillId="57" borderId="0" applyNumberFormat="0" applyBorder="0" applyAlignment="0" applyProtection="0"/>
    <xf numFmtId="0" fontId="55" fillId="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0" fontId="74" fillId="20" borderId="0" applyNumberFormat="0" applyBorder="0" applyAlignment="0" applyProtection="0"/>
    <xf numFmtId="0" fontId="60" fillId="52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177" fontId="54" fillId="0" borderId="0">
      <protection locked="0"/>
    </xf>
    <xf numFmtId="0" fontId="60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105" fillId="0" borderId="14" applyNumberFormat="0" applyFill="0" applyAlignment="0" applyProtection="0">
      <alignment vertical="center"/>
    </xf>
    <xf numFmtId="183" fontId="54" fillId="0" borderId="0">
      <protection locked="0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177" fontId="54" fillId="0" borderId="0">
      <protection locked="0"/>
    </xf>
    <xf numFmtId="177" fontId="54" fillId="0" borderId="0">
      <protection locked="0"/>
    </xf>
    <xf numFmtId="0" fontId="74" fillId="20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7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82" fillId="0" borderId="0"/>
    <xf numFmtId="0" fontId="49" fillId="1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177" fontId="71" fillId="0" borderId="0">
      <protection locked="0"/>
    </xf>
    <xf numFmtId="0" fontId="60" fillId="2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59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177" fontId="51" fillId="0" borderId="0">
      <protection locked="0"/>
    </xf>
    <xf numFmtId="0" fontId="55" fillId="24" borderId="0" applyNumberFormat="0" applyBorder="0" applyAlignment="0" applyProtection="0">
      <alignment vertical="center"/>
    </xf>
    <xf numFmtId="0" fontId="74" fillId="60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7" fontId="51" fillId="0" borderId="0">
      <protection locked="0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1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74" fillId="20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0" fontId="52" fillId="13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06" fillId="0" borderId="0"/>
    <xf numFmtId="0" fontId="60" fillId="2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4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60" fillId="6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60" fillId="61" borderId="0" applyNumberFormat="0" applyBorder="0" applyAlignment="0" applyProtection="0">
      <alignment vertical="center"/>
    </xf>
    <xf numFmtId="177" fontId="68" fillId="0" borderId="0">
      <protection locked="0"/>
    </xf>
    <xf numFmtId="0" fontId="60" fillId="61" borderId="0" applyNumberFormat="0" applyBorder="0" applyAlignment="0" applyProtection="0">
      <alignment vertical="center"/>
    </xf>
    <xf numFmtId="177" fontId="68" fillId="0" borderId="0">
      <protection locked="0"/>
    </xf>
    <xf numFmtId="0" fontId="60" fillId="61" borderId="0" applyNumberFormat="0" applyBorder="0" applyAlignment="0" applyProtection="0">
      <alignment vertical="center"/>
    </xf>
    <xf numFmtId="10" fontId="82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62" borderId="0" applyNumberFormat="0" applyBorder="0" applyAlignment="0" applyProtection="0"/>
    <xf numFmtId="0" fontId="60" fillId="0" borderId="0">
      <alignment vertical="center"/>
    </xf>
    <xf numFmtId="0" fontId="60" fillId="6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60" fillId="5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51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60" fillId="5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0" fillId="0" borderId="0"/>
    <xf numFmtId="0" fontId="60" fillId="63" borderId="0" applyNumberFormat="0" applyBorder="0" applyAlignment="0" applyProtection="0">
      <alignment vertical="center"/>
    </xf>
    <xf numFmtId="0" fontId="107" fillId="0" borderId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" fillId="64" borderId="0" applyNumberFormat="0" applyBorder="0" applyAlignment="0" applyProtection="0"/>
    <xf numFmtId="0" fontId="97" fillId="2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177" fontId="7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55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5" fillId="5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08" fillId="0" borderId="0">
      <alignment horizontal="left" indent="1"/>
    </xf>
    <xf numFmtId="0" fontId="52" fillId="3" borderId="0" applyNumberFormat="0" applyBorder="0" applyAlignment="0" applyProtection="0">
      <alignment vertical="center"/>
    </xf>
    <xf numFmtId="0" fontId="62" fillId="62" borderId="0" applyNumberFormat="0" applyBorder="0" applyAlignment="0" applyProtection="0"/>
    <xf numFmtId="0" fontId="97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5" fillId="30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0" fontId="74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97" fillId="2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5" fillId="30" borderId="0" applyNumberFormat="0" applyBorder="0" applyAlignment="0" applyProtection="0">
      <alignment vertical="center"/>
    </xf>
    <xf numFmtId="0" fontId="109" fillId="65" borderId="30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7" fillId="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1" fillId="0" borderId="0"/>
    <xf numFmtId="0" fontId="52" fillId="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10" fillId="0" borderId="5">
      <alignment horizontal="left"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5" fillId="0" borderId="14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" fillId="5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62" fillId="66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62" fillId="62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0" fontId="4" fillId="60" borderId="0" applyNumberFormat="0" applyBorder="0" applyAlignment="0" applyProtection="0"/>
    <xf numFmtId="0" fontId="62" fillId="59" borderId="0" applyNumberFormat="0" applyBorder="0" applyAlignment="0" applyProtection="0"/>
    <xf numFmtId="0" fontId="91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15" borderId="0" applyNumberFormat="0" applyBorder="0" applyAlignment="0" applyProtection="0"/>
    <xf numFmtId="0" fontId="4" fillId="60" borderId="0" applyNumberFormat="0" applyBorder="0" applyAlignment="0" applyProtection="0"/>
    <xf numFmtId="0" fontId="4" fillId="47" borderId="0" applyNumberFormat="0" applyBorder="0" applyAlignment="0" applyProtection="0"/>
    <xf numFmtId="0" fontId="62" fillId="15" borderId="0" applyNumberFormat="0" applyBorder="0" applyAlignment="0" applyProtection="0"/>
    <xf numFmtId="0" fontId="4" fillId="57" borderId="0" applyNumberFormat="0" applyBorder="0" applyAlignment="0" applyProtection="0"/>
    <xf numFmtId="0" fontId="4" fillId="9" borderId="0" applyNumberFormat="0" applyBorder="0" applyAlignment="0" applyProtection="0"/>
    <xf numFmtId="0" fontId="62" fillId="9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67" borderId="0" applyNumberFormat="0" applyBorder="0" applyAlignment="0" applyProtection="0"/>
    <xf numFmtId="0" fontId="4" fillId="5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2" fillId="66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62" fillId="54" borderId="0" applyNumberFormat="0" applyBorder="0" applyAlignment="0" applyProtection="0"/>
    <xf numFmtId="177" fontId="54" fillId="0" borderId="0">
      <protection locked="0"/>
    </xf>
    <xf numFmtId="177" fontId="54" fillId="0" borderId="0">
      <protection locked="0"/>
    </xf>
    <xf numFmtId="0" fontId="78" fillId="25" borderId="19" applyNumberFormat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4" fillId="60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177" fontId="71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0" fontId="21" fillId="0" borderId="0"/>
    <xf numFmtId="0" fontId="52" fillId="3" borderId="0" applyNumberFormat="0" applyBorder="0" applyAlignment="0" applyProtection="0">
      <alignment vertical="center"/>
    </xf>
    <xf numFmtId="176" fontId="111" fillId="0" borderId="0" applyFill="0" applyBorder="0" applyAlignment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81" fillId="4" borderId="19" applyNumberFormat="0" applyAlignment="0" applyProtection="0">
      <alignment vertical="center"/>
    </xf>
    <xf numFmtId="41" fontId="82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41" fontId="82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182" fontId="114" fillId="0" borderId="0"/>
    <xf numFmtId="0" fontId="115" fillId="0" borderId="0" applyFont="0" applyFill="0" applyBorder="0" applyAlignment="0" applyProtection="0"/>
    <xf numFmtId="183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80" fontId="114" fillId="0" borderId="0"/>
    <xf numFmtId="186" fontId="114" fillId="0" borderId="0"/>
    <xf numFmtId="0" fontId="100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2" fontId="107" fillId="0" borderId="0" applyProtection="0"/>
    <xf numFmtId="0" fontId="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74" fillId="3" borderId="0" applyNumberFormat="0" applyBorder="0" applyAlignment="0" applyProtection="0"/>
    <xf numFmtId="38" fontId="50" fillId="2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177" fontId="68" fillId="0" borderId="0">
      <protection locked="0"/>
    </xf>
    <xf numFmtId="0" fontId="110" fillId="0" borderId="31" applyNumberFormat="0" applyAlignment="0" applyProtection="0">
      <alignment horizontal="left"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16" fillId="0" borderId="32" applyNumberFormat="0" applyFill="0" applyAlignment="0" applyProtection="0">
      <alignment vertical="center"/>
    </xf>
    <xf numFmtId="0" fontId="110" fillId="0" borderId="0" applyProtection="0"/>
    <xf numFmtId="0" fontId="52" fillId="3" borderId="0" applyNumberFormat="0" applyBorder="0" applyAlignment="0" applyProtection="0">
      <alignment vertical="center"/>
    </xf>
    <xf numFmtId="0" fontId="78" fillId="25" borderId="19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37" fontId="117" fillId="0" borderId="0"/>
    <xf numFmtId="0" fontId="52" fillId="3" borderId="0" applyNumberFormat="0" applyBorder="0" applyAlignment="0" applyProtection="0">
      <alignment vertical="center"/>
    </xf>
    <xf numFmtId="0" fontId="118" fillId="0" borderId="0"/>
    <xf numFmtId="177" fontId="71" fillId="0" borderId="0">
      <protection locked="0"/>
    </xf>
    <xf numFmtId="0" fontId="52" fillId="3" borderId="0" applyNumberFormat="0" applyBorder="0" applyAlignment="0" applyProtection="0">
      <alignment vertical="center"/>
    </xf>
    <xf numFmtId="0" fontId="119" fillId="0" borderId="0">
      <alignment vertical="center"/>
    </xf>
    <xf numFmtId="0" fontId="64" fillId="0" borderId="14" applyNumberFormat="0" applyFill="0" applyAlignment="0" applyProtection="0">
      <alignment vertical="center"/>
    </xf>
    <xf numFmtId="0" fontId="119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21" fillId="0" borderId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20" fillId="4" borderId="33" applyNumberFormat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8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7" fillId="0" borderId="34" applyProtection="0"/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44" fillId="0" borderId="0" applyNumberFormat="0" applyFill="0" applyBorder="0" applyAlignment="0" applyProtection="0">
      <alignment vertical="center"/>
    </xf>
    <xf numFmtId="177" fontId="54" fillId="0" borderId="0">
      <protection locked="0"/>
    </xf>
    <xf numFmtId="177" fontId="54" fillId="0" borderId="0">
      <protection locked="0"/>
    </xf>
    <xf numFmtId="177" fontId="68" fillId="0" borderId="0">
      <protection locked="0"/>
    </xf>
    <xf numFmtId="0" fontId="74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177" fontId="54" fillId="0" borderId="0">
      <protection locked="0"/>
    </xf>
    <xf numFmtId="0" fontId="87" fillId="0" borderId="0" applyNumberFormat="0" applyFill="0" applyBorder="0" applyAlignment="0" applyProtection="0">
      <alignment vertical="center"/>
    </xf>
    <xf numFmtId="177" fontId="54" fillId="0" borderId="0">
      <protection locked="0"/>
    </xf>
    <xf numFmtId="177" fontId="54" fillId="0" borderId="0">
      <protection locked="0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0" fillId="0" borderId="0"/>
    <xf numFmtId="177" fontId="54" fillId="0" borderId="0">
      <protection locked="0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78" fillId="25" borderId="19" applyNumberFormat="0" applyAlignment="0" applyProtection="0">
      <alignment vertical="center"/>
    </xf>
    <xf numFmtId="0" fontId="74" fillId="3" borderId="0" applyNumberFormat="0" applyBorder="0" applyAlignment="0" applyProtection="0"/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54" fillId="0" borderId="0">
      <protection locked="0"/>
    </xf>
    <xf numFmtId="0" fontId="74" fillId="20" borderId="0" applyNumberFormat="0" applyBorder="0" applyAlignment="0" applyProtection="0"/>
    <xf numFmtId="177" fontId="68" fillId="0" borderId="0">
      <protection locked="0"/>
    </xf>
    <xf numFmtId="177" fontId="68" fillId="0" borderId="0">
      <protection locked="0"/>
    </xf>
    <xf numFmtId="177" fontId="68" fillId="0" borderId="0">
      <protection locked="0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177" fontId="68" fillId="0" borderId="0">
      <protection locked="0"/>
    </xf>
    <xf numFmtId="177" fontId="68" fillId="0" borderId="0">
      <protection locked="0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9" fontId="121" fillId="0" borderId="0" applyFont="0" applyFill="0" applyBorder="0" applyAlignment="0" applyProtection="0"/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116" fillId="0" borderId="32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0" fillId="0" borderId="0"/>
    <xf numFmtId="0" fontId="64" fillId="0" borderId="14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92" fillId="0" borderId="25" applyNumberFormat="0" applyFill="0" applyAlignment="0" applyProtection="0">
      <alignment vertical="center"/>
    </xf>
    <xf numFmtId="0" fontId="77" fillId="47" borderId="0" applyNumberFormat="0" applyBorder="0" applyAlignment="0" applyProtection="0"/>
    <xf numFmtId="0" fontId="59" fillId="3" borderId="0" applyNumberFormat="0" applyBorder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" fillId="0" borderId="1">
      <alignment horizontal="distributed" vertical="center" wrapText="1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91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22" fillId="65" borderId="30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91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93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74" fillId="20" borderId="0" applyNumberFormat="0" applyBorder="0" applyAlignment="0" applyProtection="0"/>
    <xf numFmtId="0" fontId="74" fillId="3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74" fillId="20" borderId="0" applyNumberFormat="0" applyBorder="0" applyAlignment="0" applyProtection="0"/>
    <xf numFmtId="0" fontId="120" fillId="27" borderId="33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6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8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5" fillId="7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23" fillId="0" borderId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0" borderId="0"/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90" fontId="5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71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20" fillId="27" borderId="33" applyNumberFormat="0" applyAlignment="0" applyProtection="0">
      <alignment vertical="center"/>
    </xf>
    <xf numFmtId="0" fontId="125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0" fillId="0" borderId="0" applyNumberForma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6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15" fillId="0" borderId="0" applyFon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11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5" fillId="70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93" fontId="121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1" fillId="27" borderId="19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0" borderId="0"/>
    <xf numFmtId="0" fontId="77" fillId="4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4" fillId="20" borderId="0" applyNumberFormat="0" applyBorder="0" applyAlignment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5" fillId="3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0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54" fillId="0" borderId="0">
      <protection locked="0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177" fontId="71" fillId="0" borderId="0">
      <protection locked="0"/>
    </xf>
    <xf numFmtId="194" fontId="121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4" fillId="0" borderId="26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5" fillId="6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/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1" fillId="27" borderId="19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22" fillId="65" borderId="30" applyNumberFormat="0" applyAlignment="0" applyProtection="0">
      <alignment vertical="center"/>
    </xf>
    <xf numFmtId="0" fontId="77" fillId="47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20" fillId="27" borderId="33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38" fontId="115" fillId="0" borderId="0" applyFont="0" applyFill="0" applyBorder="0" applyAlignment="0" applyProtection="0"/>
    <xf numFmtId="177" fontId="68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9" fillId="0" borderId="0"/>
    <xf numFmtId="0" fontId="77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9" fillId="0" borderId="0"/>
    <xf numFmtId="0" fontId="0" fillId="0" borderId="0"/>
    <xf numFmtId="0" fontId="0" fillId="0" borderId="0"/>
    <xf numFmtId="0" fontId="99" fillId="0" borderId="0"/>
    <xf numFmtId="0" fontId="5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0" borderId="0"/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79" fillId="5" borderId="0" applyNumberFormat="0" applyBorder="0" applyAlignment="0" applyProtection="0">
      <alignment vertical="center"/>
    </xf>
    <xf numFmtId="0" fontId="0" fillId="0" borderId="0"/>
    <xf numFmtId="0" fontId="5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122" fillId="65" borderId="30" applyNumberFormat="0" applyAlignment="0" applyProtection="0">
      <alignment vertical="center"/>
    </xf>
    <xf numFmtId="0" fontId="13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6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123" fillId="0" borderId="0"/>
    <xf numFmtId="0" fontId="0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9" fillId="0" borderId="0"/>
    <xf numFmtId="0" fontId="0" fillId="0" borderId="0">
      <alignment vertical="center"/>
    </xf>
    <xf numFmtId="0" fontId="81" fillId="27" borderId="19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0" fillId="0" borderId="0"/>
    <xf numFmtId="0" fontId="126" fillId="0" borderId="0" applyNumberFormat="0" applyFill="0" applyBorder="0" applyAlignment="0" applyProtection="0">
      <alignment vertical="top"/>
      <protection locked="0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22" fillId="65" borderId="30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25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/>
    <xf numFmtId="0" fontId="77" fillId="47" borderId="0" applyNumberFormat="0" applyBorder="0" applyAlignment="0" applyProtection="0"/>
    <xf numFmtId="0" fontId="77" fillId="5" borderId="0" applyNumberFormat="0" applyBorder="0" applyAlignment="0" applyProtection="0"/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97" fillId="7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5" fillId="7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96" fontId="5" fillId="0" borderId="0" applyFon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25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81" fillId="27" borderId="19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53" fillId="5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43" fontId="114" fillId="0" borderId="0" applyFon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177" fontId="71" fillId="0" borderId="0">
      <protection locked="0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8" fillId="25" borderId="19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7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101" fillId="0" borderId="27" applyNumberFormat="0" applyFill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101" fillId="0" borderId="35" applyNumberFormat="0" applyFill="0" applyAlignment="0" applyProtection="0">
      <alignment vertical="center"/>
    </xf>
    <xf numFmtId="177" fontId="68" fillId="0" borderId="0">
      <protection locked="0"/>
    </xf>
    <xf numFmtId="0" fontId="81" fillId="27" borderId="19" applyNumberFormat="0" applyAlignment="0" applyProtection="0">
      <alignment vertical="center"/>
    </xf>
    <xf numFmtId="0" fontId="81" fillId="27" borderId="19" applyNumberFormat="0" applyAlignment="0" applyProtection="0">
      <alignment vertical="center"/>
    </xf>
    <xf numFmtId="0" fontId="81" fillId="27" borderId="19" applyNumberFormat="0" applyAlignment="0" applyProtection="0">
      <alignment vertical="center"/>
    </xf>
    <xf numFmtId="0" fontId="81" fillId="4" borderId="19" applyNumberFormat="0" applyAlignment="0" applyProtection="0">
      <alignment vertical="center"/>
    </xf>
    <xf numFmtId="0" fontId="122" fillId="65" borderId="30" applyNumberFormat="0" applyAlignment="0" applyProtection="0">
      <alignment vertical="center"/>
    </xf>
    <xf numFmtId="0" fontId="122" fillId="65" borderId="30" applyNumberFormat="0" applyAlignment="0" applyProtection="0">
      <alignment vertical="center"/>
    </xf>
    <xf numFmtId="0" fontId="55" fillId="70" borderId="0" applyNumberFormat="0" applyBorder="0" applyAlignment="0" applyProtection="0">
      <alignment vertical="center"/>
    </xf>
    <xf numFmtId="0" fontId="122" fillId="65" borderId="30" applyNumberFormat="0" applyAlignment="0" applyProtection="0">
      <alignment vertical="center"/>
    </xf>
    <xf numFmtId="0" fontId="122" fillId="65" borderId="30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8" fillId="0" borderId="0"/>
    <xf numFmtId="0" fontId="44" fillId="0" borderId="0" applyNumberFormat="0" applyFill="0" applyBorder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40" fontId="115" fillId="0" borderId="0" applyFont="0" applyFill="0" applyBorder="0" applyAlignment="0" applyProtection="0"/>
    <xf numFmtId="0" fontId="128" fillId="0" borderId="0"/>
    <xf numFmtId="191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77" fontId="54" fillId="0" borderId="0">
      <protection locked="0"/>
    </xf>
    <xf numFmtId="177" fontId="51" fillId="0" borderId="0">
      <protection locked="0"/>
    </xf>
    <xf numFmtId="177" fontId="51" fillId="0" borderId="0">
      <protection locked="0"/>
    </xf>
    <xf numFmtId="177" fontId="51" fillId="0" borderId="0">
      <protection locked="0"/>
    </xf>
    <xf numFmtId="177" fontId="51" fillId="0" borderId="0">
      <protection locked="0"/>
    </xf>
    <xf numFmtId="177" fontId="51" fillId="0" borderId="0">
      <protection locked="0"/>
    </xf>
    <xf numFmtId="177" fontId="68" fillId="0" borderId="0">
      <protection locked="0"/>
    </xf>
    <xf numFmtId="43" fontId="0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95" fillId="0" borderId="0"/>
    <xf numFmtId="0" fontId="3" fillId="72" borderId="0" applyNumberFormat="0" applyBorder="0" applyAlignment="0" applyProtection="0"/>
    <xf numFmtId="0" fontId="3" fillId="73" borderId="0" applyNumberFormat="0" applyBorder="0" applyAlignment="0" applyProtection="0"/>
    <xf numFmtId="0" fontId="55" fillId="69" borderId="0" applyNumberFormat="0" applyBorder="0" applyAlignment="0" applyProtection="0">
      <alignment vertical="center"/>
    </xf>
    <xf numFmtId="0" fontId="55" fillId="69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55" fillId="69" borderId="0" applyNumberFormat="0" applyBorder="0" applyAlignment="0" applyProtection="0">
      <alignment vertical="center"/>
    </xf>
    <xf numFmtId="0" fontId="55" fillId="69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55" fillId="70" borderId="0" applyNumberFormat="0" applyBorder="0" applyAlignment="0" applyProtection="0">
      <alignment vertical="center"/>
    </xf>
    <xf numFmtId="0" fontId="55" fillId="70" borderId="0" applyNumberFormat="0" applyBorder="0" applyAlignment="0" applyProtection="0">
      <alignment vertical="center"/>
    </xf>
    <xf numFmtId="0" fontId="97" fillId="70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6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71" borderId="0" applyNumberFormat="0" applyBorder="0" applyAlignment="0" applyProtection="0">
      <alignment vertical="center"/>
    </xf>
    <xf numFmtId="0" fontId="55" fillId="71" borderId="0" applyNumberFormat="0" applyBorder="0" applyAlignment="0" applyProtection="0">
      <alignment vertical="center"/>
    </xf>
    <xf numFmtId="0" fontId="55" fillId="71" borderId="0" applyNumberFormat="0" applyBorder="0" applyAlignment="0" applyProtection="0">
      <alignment vertical="center"/>
    </xf>
    <xf numFmtId="0" fontId="55" fillId="71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120" fillId="27" borderId="33" applyNumberFormat="0" applyAlignment="0" applyProtection="0">
      <alignment vertical="center"/>
    </xf>
    <xf numFmtId="0" fontId="120" fillId="27" borderId="33" applyNumberFormat="0" applyAlignment="0" applyProtection="0">
      <alignment vertical="center"/>
    </xf>
    <xf numFmtId="0" fontId="120" fillId="27" borderId="33" applyNumberFormat="0" applyAlignment="0" applyProtection="0">
      <alignment vertical="center"/>
    </xf>
    <xf numFmtId="0" fontId="120" fillId="27" borderId="33" applyNumberFormat="0" applyAlignment="0" applyProtection="0">
      <alignment vertical="center"/>
    </xf>
    <xf numFmtId="0" fontId="120" fillId="27" borderId="33" applyNumberFormat="0" applyAlignment="0" applyProtection="0">
      <alignment vertical="center"/>
    </xf>
    <xf numFmtId="0" fontId="120" fillId="4" borderId="33" applyNumberFormat="0" applyAlignment="0" applyProtection="0">
      <alignment vertical="center"/>
    </xf>
    <xf numFmtId="0" fontId="78" fillId="25" borderId="19" applyNumberFormat="0" applyAlignment="0" applyProtection="0">
      <alignment vertical="center"/>
    </xf>
    <xf numFmtId="0" fontId="78" fillId="25" borderId="19" applyNumberFormat="0" applyAlignment="0" applyProtection="0">
      <alignment vertical="center"/>
    </xf>
    <xf numFmtId="0" fontId="78" fillId="25" borderId="19" applyNumberFormat="0" applyAlignment="0" applyProtection="0">
      <alignment vertical="center"/>
    </xf>
    <xf numFmtId="0" fontId="78" fillId="25" borderId="19" applyNumberFormat="0" applyAlignment="0" applyProtection="0">
      <alignment vertical="center"/>
    </xf>
    <xf numFmtId="0" fontId="78" fillId="25" borderId="19" applyNumberFormat="0" applyAlignment="0" applyProtection="0">
      <alignment vertical="center"/>
    </xf>
    <xf numFmtId="1" fontId="9" fillId="0" borderId="1">
      <alignment vertical="center"/>
      <protection locked="0"/>
    </xf>
    <xf numFmtId="0" fontId="129" fillId="0" borderId="0"/>
    <xf numFmtId="0" fontId="129" fillId="0" borderId="0"/>
    <xf numFmtId="188" fontId="9" fillId="0" borderId="1">
      <alignment vertical="center"/>
      <protection locked="0"/>
    </xf>
    <xf numFmtId="0" fontId="82" fillId="0" borderId="0"/>
    <xf numFmtId="0" fontId="0" fillId="53" borderId="28" applyNumberFormat="0" applyFont="0" applyAlignment="0" applyProtection="0">
      <alignment vertical="center"/>
    </xf>
    <xf numFmtId="0" fontId="0" fillId="53" borderId="28" applyNumberFormat="0" applyFont="0" applyAlignment="0" applyProtection="0">
      <alignment vertical="center"/>
    </xf>
    <xf numFmtId="0" fontId="0" fillId="53" borderId="28" applyNumberFormat="0" applyFont="0" applyAlignment="0" applyProtection="0">
      <alignment vertical="center"/>
    </xf>
  </cellStyleXfs>
  <cellXfs count="513">
    <xf numFmtId="0" fontId="0" fillId="0" borderId="0" xfId="0"/>
    <xf numFmtId="0" fontId="0" fillId="0" borderId="0" xfId="0" applyFill="1"/>
    <xf numFmtId="0" fontId="1" fillId="0" borderId="0" xfId="2158" applyFont="1" applyFill="1" applyAlignment="1">
      <alignment vertical="center"/>
    </xf>
    <xf numFmtId="0" fontId="2" fillId="0" borderId="0" xfId="727" applyFont="1" applyFill="1" applyAlignment="1">
      <alignment horizontal="center" vertical="center"/>
    </xf>
    <xf numFmtId="0" fontId="0" fillId="0" borderId="0" xfId="727" applyFont="1" applyFill="1" applyAlignment="1">
      <alignment horizontal="center" vertical="center"/>
    </xf>
    <xf numFmtId="189" fontId="0" fillId="0" borderId="0" xfId="727" applyNumberFormat="1" applyFont="1" applyFill="1" applyAlignment="1">
      <alignment horizontal="center" vertical="center"/>
    </xf>
    <xf numFmtId="181" fontId="0" fillId="0" borderId="0" xfId="727" applyNumberFormat="1" applyFont="1" applyFill="1" applyAlignment="1">
      <alignment horizontal="right" vertical="center"/>
    </xf>
    <xf numFmtId="184" fontId="3" fillId="0" borderId="1" xfId="727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/>
    </xf>
    <xf numFmtId="9" fontId="1" fillId="0" borderId="2" xfId="2156" applyNumberFormat="1" applyFont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left" vertical="center" wrapText="1"/>
    </xf>
    <xf numFmtId="189" fontId="0" fillId="0" borderId="1" xfId="727" applyNumberFormat="1" applyFont="1" applyFill="1" applyBorder="1" applyAlignment="1">
      <alignment vertical="center"/>
    </xf>
    <xf numFmtId="187" fontId="4" fillId="0" borderId="1" xfId="727" applyNumberFormat="1" applyFont="1" applyFill="1" applyBorder="1" applyAlignment="1">
      <alignment horizontal="left" vertical="center"/>
    </xf>
    <xf numFmtId="197" fontId="0" fillId="0" borderId="1" xfId="727" applyNumberFormat="1" applyFont="1" applyFill="1" applyBorder="1" applyAlignment="1">
      <alignment vertical="center"/>
    </xf>
    <xf numFmtId="187" fontId="4" fillId="0" borderId="1" xfId="727" applyNumberFormat="1" applyFont="1" applyFill="1" applyBorder="1" applyAlignment="1" applyProtection="1">
      <alignment horizontal="left" vertical="center"/>
    </xf>
    <xf numFmtId="187" fontId="4" fillId="0" borderId="1" xfId="727" applyNumberFormat="1" applyFont="1" applyFill="1" applyBorder="1" applyAlignment="1">
      <alignment horizontal="left" vertical="center" wrapText="1"/>
    </xf>
    <xf numFmtId="187" fontId="4" fillId="0" borderId="1" xfId="727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189" fontId="1" fillId="0" borderId="1" xfId="727" applyNumberFormat="1" applyFont="1" applyFill="1" applyBorder="1" applyAlignment="1">
      <alignment vertical="center"/>
    </xf>
    <xf numFmtId="197" fontId="1" fillId="0" borderId="1" xfId="727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/>
    <xf numFmtId="189" fontId="0" fillId="0" borderId="1" xfId="727" applyNumberFormat="1" applyFont="1" applyFill="1" applyBorder="1" applyAlignment="1">
      <alignment vertical="center" wrapText="1"/>
    </xf>
    <xf numFmtId="0" fontId="0" fillId="0" borderId="0" xfId="2053" applyFill="1">
      <alignment vertical="center"/>
    </xf>
    <xf numFmtId="0" fontId="0" fillId="0" borderId="0" xfId="2160" applyFill="1">
      <alignment vertical="center"/>
    </xf>
    <xf numFmtId="0" fontId="1" fillId="0" borderId="0" xfId="2160" applyFont="1" applyFill="1">
      <alignment vertical="center"/>
    </xf>
    <xf numFmtId="0" fontId="0" fillId="0" borderId="0" xfId="2160" applyFont="1" applyFill="1" applyAlignment="1">
      <alignment vertical="center" wrapText="1"/>
    </xf>
    <xf numFmtId="0" fontId="0" fillId="0" borderId="0" xfId="2160" applyFont="1" applyFill="1">
      <alignment vertical="center"/>
    </xf>
    <xf numFmtId="184" fontId="0" fillId="0" borderId="0" xfId="2160" applyNumberFormat="1" applyFont="1" applyFill="1" applyAlignment="1">
      <alignment horizontal="center" vertical="center"/>
    </xf>
    <xf numFmtId="0" fontId="0" fillId="0" borderId="0" xfId="2160" applyFont="1" applyFill="1" applyAlignment="1">
      <alignment horizontal="center" vertical="center"/>
    </xf>
    <xf numFmtId="184" fontId="0" fillId="0" borderId="0" xfId="2053" applyNumberFormat="1" applyFill="1" applyBorder="1" applyAlignment="1">
      <alignment horizontal="center" vertical="center"/>
    </xf>
    <xf numFmtId="0" fontId="2" fillId="0" borderId="0" xfId="2160" applyFont="1" applyFill="1" applyAlignment="1">
      <alignment horizontal="center" vertical="center"/>
    </xf>
    <xf numFmtId="184" fontId="2" fillId="0" borderId="0" xfId="2160" applyNumberFormat="1" applyFont="1" applyFill="1" applyAlignment="1">
      <alignment horizontal="center" vertical="center"/>
    </xf>
    <xf numFmtId="184" fontId="0" fillId="0" borderId="0" xfId="2160" applyNumberFormat="1" applyFont="1" applyFill="1" applyAlignment="1">
      <alignment horizontal="right" vertical="center"/>
    </xf>
    <xf numFmtId="187" fontId="0" fillId="0" borderId="1" xfId="727" applyNumberFormat="1" applyFont="1" applyFill="1" applyBorder="1" applyAlignment="1">
      <alignment horizontal="left" vertical="center"/>
    </xf>
    <xf numFmtId="187" fontId="3" fillId="0" borderId="1" xfId="727" applyNumberFormat="1" applyFont="1" applyFill="1" applyBorder="1" applyAlignment="1" applyProtection="1">
      <alignment horizontal="left" vertical="center"/>
    </xf>
    <xf numFmtId="187" fontId="4" fillId="0" borderId="1" xfId="727" applyNumberFormat="1" applyFont="1" applyFill="1" applyBorder="1" applyAlignment="1" applyProtection="1">
      <alignment horizontal="left" vertical="center" wrapText="1"/>
    </xf>
    <xf numFmtId="0" fontId="0" fillId="0" borderId="1" xfId="727" applyFont="1" applyFill="1" applyBorder="1" applyAlignment="1">
      <alignment horizontal="left" vertical="center"/>
    </xf>
    <xf numFmtId="187" fontId="3" fillId="0" borderId="1" xfId="727" applyNumberFormat="1" applyFont="1" applyFill="1" applyBorder="1" applyAlignment="1">
      <alignment horizontal="left" vertical="center" wrapText="1"/>
    </xf>
    <xf numFmtId="187" fontId="3" fillId="0" borderId="1" xfId="727" applyNumberFormat="1" applyFont="1" applyFill="1" applyBorder="1" applyAlignment="1">
      <alignment horizontal="left" vertical="center"/>
    </xf>
    <xf numFmtId="187" fontId="0" fillId="0" borderId="1" xfId="727" applyNumberFormat="1" applyFont="1" applyFill="1" applyBorder="1">
      <alignment vertical="center"/>
    </xf>
    <xf numFmtId="187" fontId="1" fillId="0" borderId="1" xfId="727" applyNumberFormat="1" applyFont="1" applyFill="1" applyBorder="1" applyAlignment="1">
      <alignment horizontal="center" vertical="center"/>
    </xf>
    <xf numFmtId="0" fontId="3" fillId="0" borderId="1" xfId="727" applyNumberFormat="1" applyFont="1" applyFill="1" applyBorder="1" applyAlignment="1" applyProtection="1">
      <alignment horizontal="center" vertical="center"/>
    </xf>
    <xf numFmtId="0" fontId="4" fillId="0" borderId="1" xfId="727" applyNumberFormat="1" applyFont="1" applyFill="1" applyBorder="1" applyAlignment="1" applyProtection="1">
      <alignment horizontal="center" vertical="center"/>
    </xf>
    <xf numFmtId="0" fontId="3" fillId="0" borderId="1" xfId="727" applyFont="1" applyFill="1" applyBorder="1" applyAlignment="1">
      <alignment horizontal="center" vertical="center"/>
    </xf>
    <xf numFmtId="189" fontId="1" fillId="0" borderId="1" xfId="727" applyNumberFormat="1" applyFont="1" applyFill="1" applyBorder="1" applyAlignment="1">
      <alignment vertical="center" wrapText="1"/>
    </xf>
    <xf numFmtId="189" fontId="1" fillId="0" borderId="0" xfId="2160" applyNumberFormat="1" applyFont="1" applyFill="1">
      <alignment vertical="center"/>
    </xf>
    <xf numFmtId="0" fontId="5" fillId="0" borderId="0" xfId="2139" applyFont="1" applyFill="1">
      <alignment vertical="center"/>
    </xf>
    <xf numFmtId="0" fontId="6" fillId="0" borderId="0" xfId="2139" applyFont="1" applyFill="1" applyAlignment="1">
      <alignment vertical="top"/>
    </xf>
    <xf numFmtId="0" fontId="7" fillId="0" borderId="0" xfId="2139" applyFont="1" applyFill="1" applyAlignment="1">
      <alignment vertical="center"/>
    </xf>
    <xf numFmtId="0" fontId="2" fillId="0" borderId="0" xfId="2139" applyFont="1" applyFill="1" applyAlignment="1">
      <alignment horizontal="center" vertical="center"/>
    </xf>
    <xf numFmtId="0" fontId="8" fillId="0" borderId="0" xfId="2139" applyFont="1" applyFill="1">
      <alignment vertical="center"/>
    </xf>
    <xf numFmtId="0" fontId="9" fillId="0" borderId="3" xfId="2139" applyFont="1" applyFill="1" applyBorder="1" applyAlignment="1">
      <alignment horizontal="center" vertical="center"/>
    </xf>
    <xf numFmtId="0" fontId="10" fillId="0" borderId="1" xfId="316" applyFont="1" applyFill="1" applyBorder="1" applyAlignment="1">
      <alignment horizontal="center" vertical="center" wrapText="1"/>
    </xf>
    <xf numFmtId="0" fontId="10" fillId="0" borderId="1" xfId="2112" applyFont="1" applyFill="1" applyBorder="1" applyAlignment="1">
      <alignment horizontal="center" vertical="center"/>
    </xf>
    <xf numFmtId="0" fontId="1" fillId="0" borderId="1" xfId="2112" applyFont="1" applyFill="1" applyBorder="1" applyAlignment="1">
      <alignment horizontal="center" vertical="center"/>
    </xf>
    <xf numFmtId="189" fontId="1" fillId="0" borderId="1" xfId="2112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89" fontId="4" fillId="0" borderId="1" xfId="316" applyNumberFormat="1" applyFont="1" applyFill="1" applyBorder="1" applyAlignment="1">
      <alignment horizontal="right" vertical="center"/>
    </xf>
    <xf numFmtId="189" fontId="0" fillId="0" borderId="1" xfId="2112" applyNumberFormat="1" applyFont="1" applyFill="1" applyBorder="1" applyAlignment="1">
      <alignment horizontal="right" vertical="center"/>
    </xf>
    <xf numFmtId="0" fontId="0" fillId="0" borderId="0" xfId="2139" applyFont="1" applyFill="1">
      <alignment vertical="center"/>
    </xf>
    <xf numFmtId="0" fontId="1" fillId="0" borderId="0" xfId="1859" applyFont="1" applyFill="1" applyAlignment="1">
      <alignment vertical="center"/>
    </xf>
    <xf numFmtId="0" fontId="0" fillId="0" borderId="0" xfId="1003" applyFont="1" applyFill="1"/>
    <xf numFmtId="0" fontId="2" fillId="0" borderId="0" xfId="1088" applyFont="1" applyFill="1" applyBorder="1" applyAlignment="1">
      <alignment horizontal="center" vertical="center" wrapText="1"/>
    </xf>
    <xf numFmtId="0" fontId="2" fillId="0" borderId="0" xfId="1088" applyFont="1" applyFill="1" applyBorder="1" applyAlignment="1">
      <alignment vertical="center" wrapText="1"/>
    </xf>
    <xf numFmtId="0" fontId="0" fillId="0" borderId="3" xfId="1003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03" applyFont="1" applyFill="1" applyBorder="1" applyAlignment="1">
      <alignment horizontal="center" vertical="center" wrapText="1"/>
    </xf>
    <xf numFmtId="0" fontId="1" fillId="0" borderId="1" xfId="1088" applyFont="1" applyFill="1" applyBorder="1" applyAlignment="1">
      <alignment horizontal="left" vertical="center"/>
    </xf>
    <xf numFmtId="198" fontId="1" fillId="0" borderId="1" xfId="2711" applyNumberFormat="1" applyFont="1" applyFill="1" applyBorder="1" applyAlignment="1">
      <alignment horizontal="right" vertical="center"/>
    </xf>
    <xf numFmtId="0" fontId="0" fillId="0" borderId="1" xfId="1088" applyFont="1" applyFill="1" applyBorder="1" applyAlignment="1">
      <alignment horizontal="left" vertical="center" indent="1"/>
    </xf>
    <xf numFmtId="198" fontId="0" fillId="0" borderId="1" xfId="2711" applyNumberFormat="1" applyFont="1" applyFill="1" applyBorder="1" applyAlignment="1">
      <alignment horizontal="right" vertical="center"/>
    </xf>
    <xf numFmtId="0" fontId="1" fillId="0" borderId="1" xfId="1003" applyFont="1" applyFill="1" applyBorder="1"/>
    <xf numFmtId="0" fontId="1" fillId="0" borderId="1" xfId="1088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1003" applyFont="1" applyFill="1" applyBorder="1"/>
    <xf numFmtId="0" fontId="1" fillId="0" borderId="1" xfId="2156" applyFont="1" applyFill="1" applyBorder="1" applyAlignment="1">
      <alignment horizontal="center" vertical="center"/>
    </xf>
    <xf numFmtId="0" fontId="3" fillId="0" borderId="1" xfId="2164" applyFont="1" applyFill="1" applyBorder="1">
      <alignment vertical="center"/>
    </xf>
    <xf numFmtId="0" fontId="4" fillId="0" borderId="1" xfId="2164" applyFont="1" applyFill="1" applyBorder="1" applyAlignment="1">
      <alignment horizontal="left" vertical="center" indent="1"/>
    </xf>
    <xf numFmtId="0" fontId="4" fillId="0" borderId="1" xfId="2164" applyFont="1" applyFill="1" applyBorder="1" applyAlignment="1">
      <alignment horizontal="left" vertical="center" wrapText="1" indent="1"/>
    </xf>
    <xf numFmtId="0" fontId="3" fillId="0" borderId="1" xfId="2164" applyFont="1" applyFill="1" applyBorder="1" applyAlignment="1">
      <alignment vertical="center"/>
    </xf>
    <xf numFmtId="187" fontId="1" fillId="0" borderId="1" xfId="2711" applyNumberFormat="1" applyFont="1" applyFill="1" applyBorder="1" applyAlignment="1">
      <alignment horizontal="right" vertical="center"/>
    </xf>
    <xf numFmtId="0" fontId="3" fillId="0" borderId="1" xfId="2164" applyFont="1" applyFill="1" applyBorder="1" applyAlignment="1">
      <alignment horizontal="center" vertical="center"/>
    </xf>
    <xf numFmtId="0" fontId="0" fillId="0" borderId="1" xfId="1003" applyFont="1" applyFill="1" applyBorder="1" applyAlignment="1">
      <alignment vertical="center" wrapText="1"/>
    </xf>
    <xf numFmtId="0" fontId="1" fillId="0" borderId="0" xfId="1003" applyFont="1" applyFill="1"/>
    <xf numFmtId="0" fontId="1" fillId="0" borderId="0" xfId="2156" applyFont="1" applyFill="1">
      <alignment vertical="center"/>
    </xf>
    <xf numFmtId="199" fontId="1" fillId="0" borderId="0" xfId="2156" applyNumberFormat="1" applyFont="1" applyFill="1">
      <alignment vertical="center"/>
    </xf>
    <xf numFmtId="10" fontId="1" fillId="0" borderId="0" xfId="1064" applyNumberFormat="1" applyFont="1" applyFill="1" applyAlignment="1">
      <alignment vertical="center"/>
    </xf>
    <xf numFmtId="198" fontId="0" fillId="0" borderId="0" xfId="1003" applyNumberFormat="1" applyFont="1" applyFill="1"/>
    <xf numFmtId="0" fontId="0" fillId="0" borderId="0" xfId="1003" applyFill="1"/>
    <xf numFmtId="187" fontId="0" fillId="0" borderId="1" xfId="2711" applyNumberFormat="1" applyFont="1" applyFill="1" applyBorder="1" applyAlignment="1">
      <alignment horizontal="right" vertical="center"/>
    </xf>
    <xf numFmtId="0" fontId="0" fillId="0" borderId="1" xfId="1003" applyFill="1" applyBorder="1"/>
    <xf numFmtId="198" fontId="0" fillId="0" borderId="0" xfId="1003" applyNumberFormat="1" applyFill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3" fontId="0" fillId="0" borderId="0" xfId="0" applyNumberFormat="1" applyFont="1" applyFill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1859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187" fontId="12" fillId="0" borderId="1" xfId="0" applyNumberFormat="1" applyFont="1" applyFill="1" applyBorder="1" applyAlignment="1">
      <alignment horizontal="right" vertical="center" wrapText="1"/>
    </xf>
    <xf numFmtId="0" fontId="0" fillId="0" borderId="1" xfId="1088" applyFont="1" applyFill="1" applyBorder="1" applyAlignment="1">
      <alignment vertical="center"/>
    </xf>
    <xf numFmtId="187" fontId="13" fillId="0" borderId="1" xfId="0" applyNumberFormat="1" applyFont="1" applyFill="1" applyBorder="1" applyAlignment="1">
      <alignment vertical="center"/>
    </xf>
    <xf numFmtId="0" fontId="1" fillId="0" borderId="1" xfId="100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1003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3" fontId="0" fillId="0" borderId="1" xfId="0" applyNumberFormat="1" applyFont="1" applyFill="1" applyBorder="1" applyAlignment="1" applyProtection="1">
      <alignment horizontal="left" vertical="center"/>
    </xf>
    <xf numFmtId="198" fontId="0" fillId="0" borderId="0" xfId="0" applyNumberFormat="1" applyFill="1" applyAlignment="1">
      <alignment vertical="center"/>
    </xf>
    <xf numFmtId="3" fontId="1" fillId="0" borderId="0" xfId="0" applyNumberFormat="1" applyFont="1" applyFill="1" applyAlignment="1" applyProtection="1">
      <alignment horizontal="right" vertical="center"/>
    </xf>
    <xf numFmtId="0" fontId="0" fillId="0" borderId="0" xfId="0" applyFill="1" applyAlignment="1">
      <alignment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3" xfId="0" applyNumberFormat="1" applyFont="1" applyFill="1" applyBorder="1" applyAlignment="1" applyProtection="1">
      <alignment horizontal="center" vertical="center"/>
    </xf>
    <xf numFmtId="200" fontId="0" fillId="0" borderId="1" xfId="0" applyNumberFormat="1" applyFont="1" applyFill="1" applyBorder="1" applyAlignment="1">
      <alignment horizontal="left" vertical="center"/>
    </xf>
    <xf numFmtId="199" fontId="0" fillId="0" borderId="1" xfId="2711" applyNumberFormat="1" applyFont="1" applyBorder="1" applyAlignment="1">
      <alignment horizontal="center" vertical="center"/>
    </xf>
    <xf numFmtId="199" fontId="1" fillId="0" borderId="1" xfId="2711" applyNumberFormat="1" applyFont="1" applyBorder="1" applyAlignment="1">
      <alignment horizontal="center" vertical="center"/>
    </xf>
    <xf numFmtId="199" fontId="0" fillId="0" borderId="1" xfId="2711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Fill="1" applyBorder="1" applyAlignment="1" applyProtection="1">
      <alignment horizontal="left" vertical="center" wrapText="1"/>
    </xf>
    <xf numFmtId="0" fontId="0" fillId="0" borderId="0" xfId="862"/>
    <xf numFmtId="0" fontId="0" fillId="0" borderId="0" xfId="2039" applyFill="1" applyAlignment="1">
      <alignment vertical="center" wrapText="1"/>
    </xf>
    <xf numFmtId="0" fontId="0" fillId="0" borderId="0" xfId="2039" applyFont="1" applyFill="1">
      <alignment vertical="center"/>
    </xf>
    <xf numFmtId="0" fontId="0" fillId="0" borderId="0" xfId="2039" applyFill="1">
      <alignment vertical="center"/>
    </xf>
    <xf numFmtId="0" fontId="1" fillId="0" borderId="0" xfId="2039" applyFont="1" applyFill="1">
      <alignment vertical="center"/>
    </xf>
    <xf numFmtId="0" fontId="2" fillId="0" borderId="0" xfId="862" applyFont="1" applyAlignment="1">
      <alignment horizontal="center" vertical="center"/>
    </xf>
    <xf numFmtId="0" fontId="14" fillId="0" borderId="0" xfId="2039" applyFont="1" applyFill="1" applyAlignment="1">
      <alignment vertical="center"/>
    </xf>
    <xf numFmtId="0" fontId="9" fillId="0" borderId="0" xfId="2039" applyFont="1" applyFill="1" applyAlignment="1">
      <alignment horizontal="right" vertical="center"/>
    </xf>
    <xf numFmtId="0" fontId="1" fillId="0" borderId="2" xfId="2039" applyFont="1" applyFill="1" applyBorder="1" applyAlignment="1">
      <alignment horizontal="center" vertical="center" wrapText="1"/>
    </xf>
    <xf numFmtId="0" fontId="1" fillId="0" borderId="1" xfId="862" applyFont="1" applyBorder="1" applyAlignment="1">
      <alignment horizontal="center" vertical="center" wrapText="1"/>
    </xf>
    <xf numFmtId="0" fontId="1" fillId="0" borderId="1" xfId="862" applyFont="1" applyFill="1" applyBorder="1" applyAlignment="1">
      <alignment horizontal="center" vertical="center" wrapText="1"/>
    </xf>
    <xf numFmtId="0" fontId="15" fillId="0" borderId="1" xfId="2039" applyFont="1" applyFill="1" applyBorder="1" applyAlignment="1">
      <alignment horizontal="center" vertical="center"/>
    </xf>
    <xf numFmtId="198" fontId="16" fillId="0" borderId="1" xfId="28" applyNumberFormat="1" applyFont="1" applyFill="1" applyBorder="1" applyAlignment="1">
      <alignment horizontal="center" vertical="center"/>
    </xf>
    <xf numFmtId="198" fontId="17" fillId="0" borderId="1" xfId="2039" applyNumberFormat="1" applyFont="1" applyFill="1" applyBorder="1" applyAlignment="1">
      <alignment horizontal="center" vertical="center" wrapText="1"/>
    </xf>
    <xf numFmtId="198" fontId="15" fillId="0" borderId="1" xfId="2039" applyNumberFormat="1" applyFont="1" applyFill="1" applyBorder="1" applyAlignment="1">
      <alignment horizontal="center" vertical="center"/>
    </xf>
    <xf numFmtId="0" fontId="0" fillId="0" borderId="0" xfId="2039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8" fillId="0" borderId="0" xfId="862" applyFont="1" applyAlignment="1">
      <alignment horizontal="center" vertical="center"/>
    </xf>
    <xf numFmtId="0" fontId="19" fillId="0" borderId="0" xfId="2039" applyFont="1" applyFill="1" applyAlignment="1">
      <alignment vertical="center"/>
    </xf>
    <xf numFmtId="0" fontId="20" fillId="0" borderId="0" xfId="2039" applyFont="1" applyFill="1" applyAlignment="1">
      <alignment horizontal="right" vertical="center"/>
    </xf>
    <xf numFmtId="0" fontId="5" fillId="0" borderId="0" xfId="2039" applyFont="1" applyFill="1">
      <alignment vertical="center"/>
    </xf>
    <xf numFmtId="0" fontId="1" fillId="0" borderId="4" xfId="2039" applyFont="1" applyFill="1" applyBorder="1" applyAlignment="1">
      <alignment horizontal="center" vertical="center" wrapText="1"/>
    </xf>
    <xf numFmtId="0" fontId="1" fillId="0" borderId="5" xfId="2039" applyFont="1" applyFill="1" applyBorder="1" applyAlignment="1">
      <alignment horizontal="center" vertical="center" wrapText="1"/>
    </xf>
    <xf numFmtId="0" fontId="1" fillId="0" borderId="6" xfId="2039" applyFont="1" applyFill="1" applyBorder="1" applyAlignment="1">
      <alignment horizontal="center" vertical="center" wrapText="1"/>
    </xf>
    <xf numFmtId="0" fontId="1" fillId="0" borderId="1" xfId="2039" applyFont="1" applyFill="1" applyBorder="1" applyAlignment="1">
      <alignment horizontal="center" vertical="center" wrapText="1"/>
    </xf>
    <xf numFmtId="0" fontId="1" fillId="0" borderId="7" xfId="2039" applyFont="1" applyFill="1" applyBorder="1" applyAlignment="1">
      <alignment horizontal="center" vertical="center" wrapText="1"/>
    </xf>
    <xf numFmtId="0" fontId="1" fillId="0" borderId="8" xfId="2039" applyFont="1" applyFill="1" applyBorder="1" applyAlignment="1">
      <alignment horizontal="center" vertical="center" wrapText="1"/>
    </xf>
    <xf numFmtId="0" fontId="0" fillId="0" borderId="1" xfId="2039" applyFont="1" applyFill="1" applyBorder="1" applyAlignment="1">
      <alignment vertical="center" wrapText="1"/>
    </xf>
    <xf numFmtId="198" fontId="21" fillId="0" borderId="1" xfId="2039" applyNumberFormat="1" applyFont="1" applyFill="1" applyBorder="1" applyAlignment="1">
      <alignment horizontal="center" vertical="center"/>
    </xf>
    <xf numFmtId="198" fontId="21" fillId="0" borderId="1" xfId="2039" applyNumberFormat="1" applyFont="1" applyFill="1" applyBorder="1" applyAlignment="1">
      <alignment horizontal="center" vertical="center" wrapText="1"/>
    </xf>
    <xf numFmtId="0" fontId="0" fillId="0" borderId="9" xfId="2039" applyFont="1" applyFill="1" applyBorder="1" applyAlignment="1">
      <alignment horizontal="left" vertical="center" wrapText="1"/>
    </xf>
    <xf numFmtId="0" fontId="21" fillId="0" borderId="9" xfId="2039" applyFont="1" applyFill="1" applyBorder="1" applyAlignment="1">
      <alignment horizontal="left" vertical="center" wrapText="1"/>
    </xf>
    <xf numFmtId="198" fontId="0" fillId="0" borderId="0" xfId="2039" applyNumberFormat="1" applyFont="1" applyFill="1">
      <alignment vertical="center"/>
    </xf>
    <xf numFmtId="0" fontId="0" fillId="0" borderId="0" xfId="2039" applyFont="1" applyFill="1" applyBorder="1" applyAlignment="1">
      <alignment horizontal="left" vertical="center" wrapText="1"/>
    </xf>
    <xf numFmtId="0" fontId="1" fillId="0" borderId="0" xfId="2143" applyFont="1" applyFill="1" applyAlignment="1">
      <alignment vertical="center"/>
    </xf>
    <xf numFmtId="0" fontId="22" fillId="0" borderId="0" xfId="2143" applyFont="1" applyFill="1" applyAlignment="1">
      <alignment vertical="center"/>
    </xf>
    <xf numFmtId="0" fontId="23" fillId="0" borderId="0" xfId="2143" applyFont="1" applyFill="1" applyAlignment="1">
      <alignment horizontal="center" vertical="center"/>
    </xf>
    <xf numFmtId="0" fontId="24" fillId="0" borderId="0" xfId="2143" applyFont="1" applyFill="1" applyAlignment="1">
      <alignment vertical="center"/>
    </xf>
    <xf numFmtId="0" fontId="0" fillId="0" borderId="0" xfId="2143" applyFont="1" applyFill="1" applyAlignment="1">
      <alignment vertical="center"/>
    </xf>
    <xf numFmtId="0" fontId="9" fillId="0" borderId="3" xfId="2143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198" fontId="1" fillId="0" borderId="1" xfId="0" applyNumberFormat="1" applyFont="1" applyFill="1" applyBorder="1" applyAlignment="1">
      <alignment horizontal="center" vertical="center" wrapText="1"/>
    </xf>
    <xf numFmtId="0" fontId="1" fillId="0" borderId="1" xfId="862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862" applyFont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 wrapText="1"/>
    </xf>
    <xf numFmtId="198" fontId="0" fillId="0" borderId="1" xfId="0" applyNumberFormat="1" applyFill="1" applyBorder="1" applyAlignment="1" applyProtection="1">
      <alignment horizontal="right" vertical="center" wrapText="1"/>
    </xf>
    <xf numFmtId="198" fontId="0" fillId="0" borderId="1" xfId="2100" applyNumberFormat="1" applyFont="1" applyFill="1" applyBorder="1" applyAlignment="1" applyProtection="1">
      <alignment horizontal="right" vertical="center"/>
    </xf>
    <xf numFmtId="0" fontId="8" fillId="0" borderId="0" xfId="2139" applyFont="1" applyFill="1" applyAlignment="1">
      <alignment vertical="center"/>
    </xf>
    <xf numFmtId="0" fontId="25" fillId="0" borderId="0" xfId="2139" applyFont="1" applyFill="1">
      <alignment vertical="center"/>
    </xf>
    <xf numFmtId="0" fontId="10" fillId="0" borderId="0" xfId="2139" applyFont="1" applyFill="1">
      <alignment vertical="center"/>
    </xf>
    <xf numFmtId="0" fontId="26" fillId="0" borderId="0" xfId="2100" applyFont="1" applyFill="1">
      <alignment vertical="center"/>
    </xf>
    <xf numFmtId="0" fontId="1" fillId="0" borderId="0" xfId="2100" applyFont="1" applyFill="1">
      <alignment vertical="center"/>
    </xf>
    <xf numFmtId="0" fontId="0" fillId="0" borderId="0" xfId="2100" applyFont="1" applyFill="1">
      <alignment vertical="center"/>
    </xf>
    <xf numFmtId="0" fontId="0" fillId="0" borderId="0" xfId="2100" applyFont="1" applyFill="1" applyAlignment="1">
      <alignment horizontal="center" vertical="center"/>
    </xf>
    <xf numFmtId="0" fontId="1" fillId="0" borderId="0" xfId="2139" applyFont="1" applyFill="1">
      <alignment vertical="center"/>
    </xf>
    <xf numFmtId="0" fontId="2" fillId="0" borderId="0" xfId="2100" applyFont="1" applyFill="1" applyAlignment="1">
      <alignment horizontal="center" vertical="center"/>
    </xf>
    <xf numFmtId="0" fontId="27" fillId="0" borderId="0" xfId="2100" applyFont="1" applyFill="1" applyAlignment="1">
      <alignment horizontal="center" vertical="center"/>
    </xf>
    <xf numFmtId="0" fontId="9" fillId="0" borderId="0" xfId="2100" applyFont="1" applyFill="1" applyBorder="1" applyAlignment="1">
      <alignment vertical="center"/>
    </xf>
    <xf numFmtId="0" fontId="9" fillId="0" borderId="0" xfId="2100" applyFont="1" applyFill="1" applyBorder="1" applyAlignment="1">
      <alignment horizontal="right" vertical="center"/>
    </xf>
    <xf numFmtId="0" fontId="1" fillId="0" borderId="1" xfId="2100" applyFont="1" applyFill="1" applyBorder="1" applyAlignment="1">
      <alignment horizontal="center" vertical="center"/>
    </xf>
    <xf numFmtId="0" fontId="1" fillId="0" borderId="1" xfId="2027" applyFont="1" applyFill="1" applyBorder="1" applyAlignment="1">
      <alignment horizontal="center" vertical="center" wrapText="1"/>
    </xf>
    <xf numFmtId="49" fontId="1" fillId="0" borderId="1" xfId="2100" applyNumberFormat="1" applyFont="1" applyFill="1" applyBorder="1" applyAlignment="1" applyProtection="1">
      <alignment horizontal="left" vertical="center" wrapText="1"/>
    </xf>
    <xf numFmtId="198" fontId="1" fillId="0" borderId="1" xfId="2100" applyNumberFormat="1" applyFont="1" applyFill="1" applyBorder="1" applyAlignment="1">
      <alignment horizontal="right" vertical="center"/>
    </xf>
    <xf numFmtId="198" fontId="0" fillId="0" borderId="1" xfId="2100" applyNumberFormat="1" applyFont="1" applyFill="1" applyBorder="1" applyAlignment="1">
      <alignment horizontal="right" vertical="center"/>
    </xf>
    <xf numFmtId="49" fontId="0" fillId="0" borderId="1" xfId="2100" applyNumberFormat="1" applyFont="1" applyFill="1" applyBorder="1" applyAlignment="1" applyProtection="1">
      <alignment horizontal="left" vertical="center" wrapText="1"/>
    </xf>
    <xf numFmtId="49" fontId="0" fillId="0" borderId="1" xfId="2100" applyNumberFormat="1" applyFont="1" applyFill="1" applyBorder="1" applyAlignment="1" applyProtection="1">
      <alignment horizontal="left" vertical="center" wrapText="1" indent="1"/>
    </xf>
    <xf numFmtId="0" fontId="0" fillId="0" borderId="1" xfId="0" applyNumberFormat="1" applyFont="1" applyFill="1" applyBorder="1" applyAlignment="1">
      <alignment horizontal="left" vertical="center"/>
    </xf>
    <xf numFmtId="198" fontId="0" fillId="0" borderId="0" xfId="2100" applyNumberFormat="1" applyFont="1" applyFill="1">
      <alignment vertical="center"/>
    </xf>
    <xf numFmtId="198" fontId="0" fillId="0" borderId="0" xfId="2100" applyNumberFormat="1" applyFont="1" applyFill="1" applyAlignment="1">
      <alignment horizontal="center" vertical="center"/>
    </xf>
    <xf numFmtId="189" fontId="0" fillId="0" borderId="0" xfId="2100" applyNumberFormat="1" applyFont="1" applyFill="1" applyAlignment="1">
      <alignment horizontal="center" vertical="center"/>
    </xf>
    <xf numFmtId="0" fontId="1" fillId="0" borderId="10" xfId="2100" applyFont="1" applyFill="1" applyBorder="1" applyAlignment="1">
      <alignment horizontal="center" vertical="center"/>
    </xf>
    <xf numFmtId="0" fontId="1" fillId="0" borderId="11" xfId="2100" applyFont="1" applyFill="1" applyBorder="1" applyAlignment="1">
      <alignment horizontal="center" vertical="center"/>
    </xf>
    <xf numFmtId="49" fontId="0" fillId="0" borderId="4" xfId="2100" applyNumberFormat="1" applyFont="1" applyFill="1" applyBorder="1" applyAlignment="1" applyProtection="1">
      <alignment horizontal="left" vertical="center" wrapText="1"/>
    </xf>
    <xf numFmtId="179" fontId="0" fillId="0" borderId="1" xfId="20" applyFont="1" applyFill="1" applyBorder="1" applyAlignment="1" applyProtection="1">
      <alignment horizontal="right" vertical="center" wrapText="1"/>
    </xf>
    <xf numFmtId="198" fontId="0" fillId="0" borderId="1" xfId="2100" applyNumberFormat="1" applyFont="1" applyFill="1" applyBorder="1" applyAlignment="1">
      <alignment vertical="center"/>
    </xf>
    <xf numFmtId="49" fontId="0" fillId="0" borderId="1" xfId="2100" applyNumberFormat="1" applyFont="1" applyFill="1" applyBorder="1" applyAlignment="1" applyProtection="1">
      <alignment vertical="center" wrapText="1"/>
    </xf>
    <xf numFmtId="49" fontId="1" fillId="0" borderId="4" xfId="2100" applyNumberFormat="1" applyFont="1" applyFill="1" applyBorder="1" applyAlignment="1" applyProtection="1">
      <alignment horizontal="left" vertical="center" wrapText="1"/>
    </xf>
    <xf numFmtId="49" fontId="1" fillId="0" borderId="1" xfId="2100" applyNumberFormat="1" applyFont="1" applyFill="1" applyBorder="1" applyAlignment="1" applyProtection="1">
      <alignment vertical="center" wrapText="1"/>
    </xf>
    <xf numFmtId="198" fontId="1" fillId="0" borderId="1" xfId="2100" applyNumberFormat="1" applyFont="1" applyFill="1" applyBorder="1" applyAlignment="1">
      <alignment vertical="center"/>
    </xf>
    <xf numFmtId="0" fontId="1" fillId="0" borderId="1" xfId="2027" applyFont="1" applyFill="1" applyBorder="1" applyAlignment="1">
      <alignment vertical="center" wrapText="1"/>
    </xf>
    <xf numFmtId="0" fontId="1" fillId="0" borderId="4" xfId="2100" applyFont="1" applyFill="1" applyBorder="1" applyAlignment="1">
      <alignment horizontal="center" vertical="center"/>
    </xf>
    <xf numFmtId="189" fontId="1" fillId="0" borderId="1" xfId="2100" applyNumberFormat="1" applyFont="1" applyFill="1" applyBorder="1" applyAlignment="1">
      <alignment vertical="center"/>
    </xf>
    <xf numFmtId="0" fontId="4" fillId="0" borderId="9" xfId="1500" applyFont="1" applyFill="1" applyBorder="1" applyAlignment="1">
      <alignment horizontal="left" vertical="center" wrapText="1"/>
    </xf>
    <xf numFmtId="0" fontId="4" fillId="0" borderId="0" xfId="1500" applyFont="1" applyFill="1" applyBorder="1" applyAlignment="1">
      <alignment horizontal="left" vertical="center" wrapText="1"/>
    </xf>
    <xf numFmtId="201" fontId="0" fillId="0" borderId="1" xfId="0" applyNumberFormat="1" applyFont="1" applyFill="1" applyBorder="1" applyAlignment="1">
      <alignment vertical="center"/>
    </xf>
    <xf numFmtId="197" fontId="0" fillId="0" borderId="1" xfId="0" applyNumberFormat="1" applyFont="1" applyFill="1" applyBorder="1" applyAlignment="1">
      <alignment vertical="center"/>
    </xf>
    <xf numFmtId="197" fontId="1" fillId="0" borderId="1" xfId="0" applyNumberFormat="1" applyFont="1" applyFill="1" applyBorder="1" applyAlignment="1">
      <alignment vertical="center"/>
    </xf>
    <xf numFmtId="0" fontId="0" fillId="0" borderId="0" xfId="2139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9" fontId="0" fillId="0" borderId="1" xfId="0" applyNumberFormat="1" applyFont="1" applyFill="1" applyBorder="1" applyAlignment="1">
      <alignment horizontal="right" vertical="center"/>
    </xf>
    <xf numFmtId="197" fontId="0" fillId="0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197" fontId="0" fillId="0" borderId="7" xfId="0" applyNumberFormat="1" applyBorder="1" applyAlignment="1">
      <alignment horizontal="right" vertical="center"/>
    </xf>
    <xf numFmtId="49" fontId="0" fillId="0" borderId="8" xfId="0" applyNumberFormat="1" applyFont="1" applyFill="1" applyBorder="1" applyAlignment="1" applyProtection="1">
      <alignment horizontal="left" vertical="center" wrapText="1"/>
    </xf>
    <xf numFmtId="197" fontId="0" fillId="0" borderId="8" xfId="0" applyNumberForma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197" fontId="0" fillId="0" borderId="1" xfId="0" applyNumberFormat="1" applyFont="1" applyFill="1" applyBorder="1" applyAlignment="1">
      <alignment horizontal="right" vertical="center"/>
    </xf>
    <xf numFmtId="189" fontId="1" fillId="0" borderId="1" xfId="0" applyNumberFormat="1" applyFont="1" applyFill="1" applyBorder="1" applyAlignment="1">
      <alignment horizontal="right" vertical="center"/>
    </xf>
    <xf numFmtId="197" fontId="1" fillId="0" borderId="1" xfId="0" applyNumberFormat="1" applyFont="1" applyFill="1" applyBorder="1" applyAlignment="1">
      <alignment horizontal="right" vertical="center"/>
    </xf>
    <xf numFmtId="189" fontId="0" fillId="0" borderId="0" xfId="2139" applyNumberFormat="1" applyFill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8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18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1" fillId="0" borderId="0" xfId="2092" applyFont="1" applyFill="1">
      <alignment vertical="center"/>
    </xf>
    <xf numFmtId="0" fontId="0" fillId="0" borderId="0" xfId="2092" applyFont="1" applyFill="1" applyAlignment="1">
      <alignment horizontal="center" vertical="center"/>
    </xf>
    <xf numFmtId="0" fontId="1" fillId="0" borderId="0" xfId="2092" applyFont="1" applyFill="1" applyAlignment="1">
      <alignment horizontal="center" vertical="center"/>
    </xf>
    <xf numFmtId="0" fontId="0" fillId="0" borderId="0" xfId="2092" applyFont="1" applyFill="1">
      <alignment vertical="center"/>
    </xf>
    <xf numFmtId="0" fontId="11" fillId="0" borderId="0" xfId="2092" applyFont="1" applyFill="1" applyAlignment="1">
      <alignment horizontal="center" vertical="center"/>
    </xf>
    <xf numFmtId="0" fontId="27" fillId="0" borderId="0" xfId="2092" applyFont="1" applyFill="1" applyAlignment="1">
      <alignment horizontal="center" vertical="center"/>
    </xf>
    <xf numFmtId="0" fontId="0" fillId="0" borderId="3" xfId="2092" applyFont="1" applyFill="1" applyBorder="1" applyAlignment="1">
      <alignment horizontal="right" vertical="center"/>
    </xf>
    <xf numFmtId="0" fontId="1" fillId="0" borderId="1" xfId="2092" applyFont="1" applyFill="1" applyBorder="1" applyAlignment="1">
      <alignment horizontal="center" vertical="center"/>
    </xf>
    <xf numFmtId="49" fontId="9" fillId="0" borderId="1" xfId="737" applyNumberFormat="1" applyFont="1" applyFill="1" applyBorder="1" applyAlignment="1" applyProtection="1">
      <alignment horizontal="left" vertical="center" wrapText="1"/>
    </xf>
    <xf numFmtId="189" fontId="0" fillId="0" borderId="1" xfId="737" applyNumberFormat="1" applyFont="1" applyFill="1" applyBorder="1" applyAlignment="1">
      <alignment horizontal="right" vertical="center"/>
    </xf>
    <xf numFmtId="3" fontId="6" fillId="0" borderId="1" xfId="55" applyNumberFormat="1" applyFont="1" applyFill="1" applyBorder="1" applyAlignment="1" applyProtection="1">
      <alignment vertical="center" wrapText="1"/>
    </xf>
    <xf numFmtId="189" fontId="1" fillId="0" borderId="1" xfId="737" applyNumberFormat="1" applyFont="1" applyFill="1" applyBorder="1" applyAlignment="1">
      <alignment horizontal="right" vertical="center"/>
    </xf>
    <xf numFmtId="3" fontId="9" fillId="0" borderId="1" xfId="55" applyNumberFormat="1" applyFont="1" applyFill="1" applyBorder="1" applyAlignment="1" applyProtection="1">
      <alignment vertical="center" wrapText="1"/>
    </xf>
    <xf numFmtId="3" fontId="9" fillId="0" borderId="1" xfId="55" applyNumberFormat="1" applyFont="1" applyFill="1" applyBorder="1" applyAlignment="1" applyProtection="1">
      <alignment horizontal="left" vertical="center" wrapText="1"/>
    </xf>
    <xf numFmtId="0" fontId="1" fillId="0" borderId="1" xfId="2092" applyFont="1" applyFill="1" applyBorder="1">
      <alignment vertical="center"/>
    </xf>
    <xf numFmtId="0" fontId="9" fillId="0" borderId="1" xfId="55" applyFont="1" applyFill="1" applyBorder="1" applyAlignment="1">
      <alignment horizontal="left" vertical="center" wrapText="1"/>
    </xf>
    <xf numFmtId="49" fontId="0" fillId="0" borderId="1" xfId="737" applyNumberFormat="1" applyFont="1" applyFill="1" applyBorder="1" applyAlignment="1" applyProtection="1">
      <alignment horizontal="left" vertical="center" wrapText="1"/>
    </xf>
    <xf numFmtId="0" fontId="9" fillId="0" borderId="1" xfId="55" applyFont="1" applyFill="1" applyBorder="1" applyAlignment="1">
      <alignment vertical="center" wrapText="1"/>
    </xf>
    <xf numFmtId="0" fontId="9" fillId="0" borderId="1" xfId="737" applyFont="1" applyFill="1" applyBorder="1" applyAlignment="1">
      <alignment vertical="center" wrapText="1"/>
    </xf>
    <xf numFmtId="0" fontId="6" fillId="0" borderId="1" xfId="737" applyFont="1" applyFill="1" applyBorder="1" applyAlignment="1">
      <alignment vertical="center" wrapText="1"/>
    </xf>
    <xf numFmtId="189" fontId="1" fillId="0" borderId="1" xfId="2092" applyNumberFormat="1" applyFont="1" applyFill="1" applyBorder="1" applyAlignment="1">
      <alignment horizontal="right" vertical="center"/>
    </xf>
    <xf numFmtId="0" fontId="0" fillId="0" borderId="1" xfId="2092" applyFont="1" applyFill="1" applyBorder="1">
      <alignment vertical="center"/>
    </xf>
    <xf numFmtId="189" fontId="0" fillId="0" borderId="1" xfId="2092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3" fontId="6" fillId="0" borderId="1" xfId="55" applyNumberFormat="1" applyFont="1" applyFill="1" applyBorder="1" applyAlignment="1" applyProtection="1">
      <alignment horizontal="center" vertical="center" wrapText="1"/>
    </xf>
    <xf numFmtId="0" fontId="0" fillId="0" borderId="1" xfId="737" applyFont="1" applyFill="1" applyBorder="1" applyAlignment="1">
      <alignment horizontal="left" vertical="center"/>
    </xf>
    <xf numFmtId="3" fontId="1" fillId="0" borderId="0" xfId="2092" applyNumberFormat="1" applyFont="1" applyFill="1">
      <alignment vertical="center"/>
    </xf>
    <xf numFmtId="192" fontId="1" fillId="0" borderId="0" xfId="2092" applyNumberFormat="1" applyFont="1" applyFill="1">
      <alignment vertical="center"/>
    </xf>
    <xf numFmtId="3" fontId="0" fillId="0" borderId="0" xfId="2092" applyNumberFormat="1" applyFont="1" applyFill="1">
      <alignment vertical="center"/>
    </xf>
    <xf numFmtId="189" fontId="0" fillId="0" borderId="0" xfId="2092" applyNumberFormat="1" applyFont="1" applyFill="1">
      <alignment vertical="center"/>
    </xf>
    <xf numFmtId="192" fontId="0" fillId="0" borderId="0" xfId="2092" applyNumberFormat="1" applyFont="1" applyFill="1">
      <alignment vertical="center"/>
    </xf>
    <xf numFmtId="0" fontId="2" fillId="0" borderId="0" xfId="2092" applyFont="1" applyFill="1" applyAlignment="1">
      <alignment horizontal="center" vertical="center"/>
    </xf>
    <xf numFmtId="189" fontId="1" fillId="0" borderId="0" xfId="2092" applyNumberFormat="1" applyFont="1" applyFill="1">
      <alignment vertical="center"/>
    </xf>
    <xf numFmtId="189" fontId="0" fillId="0" borderId="0" xfId="2092" applyNumberFormat="1" applyFont="1" applyFill="1" applyAlignment="1">
      <alignment horizontal="center" vertical="center"/>
    </xf>
    <xf numFmtId="0" fontId="0" fillId="0" borderId="0" xfId="862" applyAlignment="1">
      <alignment vertical="center"/>
    </xf>
    <xf numFmtId="0" fontId="0" fillId="0" borderId="0" xfId="2039" applyFont="1" applyFill="1" applyAlignment="1">
      <alignment vertical="center"/>
    </xf>
    <xf numFmtId="0" fontId="0" fillId="0" borderId="0" xfId="2039" applyFill="1" applyAlignment="1">
      <alignment vertical="center"/>
    </xf>
    <xf numFmtId="0" fontId="1" fillId="0" borderId="0" xfId="2039" applyFont="1" applyFill="1" applyAlignment="1">
      <alignment vertical="center"/>
    </xf>
    <xf numFmtId="0" fontId="0" fillId="0" borderId="0" xfId="2039" applyFont="1" applyFill="1" applyAlignment="1">
      <alignment horizontal="right" vertical="center"/>
    </xf>
    <xf numFmtId="0" fontId="29" fillId="0" borderId="1" xfId="2039" applyFont="1" applyFill="1" applyBorder="1" applyAlignment="1">
      <alignment horizontal="center" vertical="center"/>
    </xf>
    <xf numFmtId="189" fontId="0" fillId="0" borderId="1" xfId="0" applyNumberFormat="1" applyFont="1" applyBorder="1" applyAlignment="1">
      <alignment horizontal="center" vertical="center"/>
    </xf>
    <xf numFmtId="189" fontId="0" fillId="0" borderId="1" xfId="0" applyNumberFormat="1" applyFont="1" applyFill="1" applyBorder="1" applyAlignment="1">
      <alignment horizontal="center" vertical="center"/>
    </xf>
    <xf numFmtId="184" fontId="29" fillId="0" borderId="1" xfId="0" applyNumberFormat="1" applyFont="1" applyFill="1" applyBorder="1" applyAlignment="1">
      <alignment horizontal="center" vertical="center"/>
    </xf>
    <xf numFmtId="0" fontId="30" fillId="0" borderId="1" xfId="2039" applyFont="1" applyFill="1" applyBorder="1" applyAlignment="1">
      <alignment horizontal="center" vertical="center"/>
    </xf>
    <xf numFmtId="202" fontId="31" fillId="0" borderId="1" xfId="2039" applyNumberFormat="1" applyFont="1" applyFill="1" applyBorder="1" applyAlignment="1">
      <alignment horizontal="center" vertical="center"/>
    </xf>
    <xf numFmtId="0" fontId="30" fillId="0" borderId="0" xfId="2039" applyFont="1" applyFill="1" applyBorder="1" applyAlignment="1">
      <alignment horizontal="left" vertical="center" wrapText="1"/>
    </xf>
    <xf numFmtId="0" fontId="21" fillId="0" borderId="0" xfId="2039" applyFont="1" applyFill="1" applyBorder="1" applyAlignment="1">
      <alignment horizontal="left" vertical="center" wrapText="1"/>
    </xf>
    <xf numFmtId="181" fontId="0" fillId="0" borderId="0" xfId="2039" applyNumberFormat="1" applyFill="1">
      <alignment vertical="center"/>
    </xf>
    <xf numFmtId="181" fontId="0" fillId="0" borderId="0" xfId="2039" applyNumberFormat="1" applyFont="1" applyFill="1">
      <alignment vertical="center"/>
    </xf>
    <xf numFmtId="0" fontId="25" fillId="0" borderId="0" xfId="862" applyFont="1" applyAlignment="1">
      <alignment horizontal="center" vertical="center"/>
    </xf>
    <xf numFmtId="0" fontId="32" fillId="0" borderId="0" xfId="2039" applyFont="1" applyFill="1" applyAlignment="1">
      <alignment horizontal="center" vertical="center"/>
    </xf>
    <xf numFmtId="181" fontId="32" fillId="0" borderId="0" xfId="2039" applyNumberFormat="1" applyFont="1" applyFill="1" applyAlignment="1">
      <alignment horizontal="center" vertical="center"/>
    </xf>
    <xf numFmtId="181" fontId="33" fillId="0" borderId="0" xfId="2039" applyNumberFormat="1" applyFont="1" applyFill="1" applyAlignment="1">
      <alignment horizontal="center" vertical="center"/>
    </xf>
    <xf numFmtId="0" fontId="34" fillId="0" borderId="0" xfId="2039" applyFont="1" applyFill="1" applyAlignment="1">
      <alignment horizontal="center" vertical="center"/>
    </xf>
    <xf numFmtId="0" fontId="35" fillId="0" borderId="1" xfId="2039" applyFont="1" applyFill="1" applyBorder="1" applyAlignment="1">
      <alignment horizontal="center" vertical="center" wrapText="1"/>
    </xf>
    <xf numFmtId="181" fontId="35" fillId="0" borderId="1" xfId="2039" applyNumberFormat="1" applyFont="1" applyFill="1" applyBorder="1" applyAlignment="1">
      <alignment horizontal="center" vertical="center" wrapText="1"/>
    </xf>
    <xf numFmtId="0" fontId="35" fillId="0" borderId="5" xfId="2039" applyFont="1" applyFill="1" applyBorder="1" applyAlignment="1">
      <alignment horizontal="center" vertical="center" wrapText="1"/>
    </xf>
    <xf numFmtId="0" fontId="35" fillId="0" borderId="6" xfId="2039" applyFont="1" applyFill="1" applyBorder="1" applyAlignment="1">
      <alignment horizontal="center" vertical="center" wrapText="1"/>
    </xf>
    <xf numFmtId="0" fontId="30" fillId="0" borderId="1" xfId="2039" applyFont="1" applyFill="1" applyBorder="1" applyAlignment="1">
      <alignment horizontal="center" vertical="center" wrapText="1"/>
    </xf>
    <xf numFmtId="198" fontId="31" fillId="0" borderId="1" xfId="2039" applyNumberFormat="1" applyFont="1" applyFill="1" applyBorder="1" applyAlignment="1">
      <alignment horizontal="center" vertical="center"/>
    </xf>
    <xf numFmtId="198" fontId="0" fillId="0" borderId="1" xfId="0" applyNumberFormat="1" applyFont="1" applyFill="1" applyBorder="1" applyAlignment="1">
      <alignment horizontal="center" vertical="center"/>
    </xf>
    <xf numFmtId="198" fontId="30" fillId="0" borderId="1" xfId="2039" applyNumberFormat="1" applyFont="1" applyFill="1" applyBorder="1" applyAlignment="1">
      <alignment horizontal="center" vertical="center"/>
    </xf>
    <xf numFmtId="202" fontId="30" fillId="0" borderId="1" xfId="2039" applyNumberFormat="1" applyFont="1" applyFill="1" applyBorder="1" applyAlignment="1">
      <alignment horizontal="center" vertical="center"/>
    </xf>
    <xf numFmtId="0" fontId="21" fillId="0" borderId="0" xfId="2039" applyFont="1" applyFill="1">
      <alignment vertical="center"/>
    </xf>
    <xf numFmtId="187" fontId="0" fillId="0" borderId="0" xfId="2039" applyNumberFormat="1" applyFont="1" applyFill="1">
      <alignment vertical="center"/>
    </xf>
    <xf numFmtId="0" fontId="11" fillId="0" borderId="0" xfId="227" applyFont="1" applyAlignment="1">
      <alignment horizontal="center" vertical="center"/>
    </xf>
    <xf numFmtId="0" fontId="6" fillId="0" borderId="0" xfId="2039" applyFont="1" applyFill="1" applyAlignment="1">
      <alignment horizontal="right" vertical="center"/>
    </xf>
    <xf numFmtId="0" fontId="1" fillId="0" borderId="1" xfId="227" applyFont="1" applyBorder="1" applyAlignment="1">
      <alignment horizontal="center" vertical="center" wrapText="1"/>
    </xf>
    <xf numFmtId="0" fontId="0" fillId="0" borderId="1" xfId="2039" applyFont="1" applyFill="1" applyBorder="1">
      <alignment vertical="center"/>
    </xf>
    <xf numFmtId="199" fontId="4" fillId="0" borderId="1" xfId="28" applyNumberFormat="1" applyFont="1" applyFill="1" applyBorder="1" applyAlignment="1">
      <alignment vertical="center"/>
    </xf>
    <xf numFmtId="198" fontId="4" fillId="0" borderId="1" xfId="28" applyNumberFormat="1" applyFont="1" applyFill="1" applyBorder="1" applyAlignment="1">
      <alignment horizontal="right" vertical="center" wrapText="1"/>
    </xf>
    <xf numFmtId="0" fontId="36" fillId="0" borderId="0" xfId="2103" applyFont="1" applyFill="1" applyAlignment="1">
      <alignment vertical="top"/>
    </xf>
    <xf numFmtId="0" fontId="37" fillId="0" borderId="0" xfId="2103" applyFont="1" applyFill="1" applyAlignment="1">
      <alignment vertical="center"/>
    </xf>
    <xf numFmtId="0" fontId="10" fillId="0" borderId="0" xfId="2103" applyFont="1" applyFill="1" applyAlignment="1">
      <alignment vertical="center"/>
    </xf>
    <xf numFmtId="0" fontId="0" fillId="0" borderId="0" xfId="2103" applyFont="1" applyFill="1" applyAlignment="1">
      <alignment vertical="center"/>
    </xf>
    <xf numFmtId="0" fontId="1" fillId="0" borderId="0" xfId="2103" applyFont="1" applyFill="1" applyAlignment="1">
      <alignment vertical="center"/>
    </xf>
    <xf numFmtId="0" fontId="5" fillId="0" borderId="0" xfId="2103" applyFont="1" applyFill="1" applyAlignment="1">
      <alignment vertical="center" wrapText="1"/>
    </xf>
    <xf numFmtId="0" fontId="5" fillId="0" borderId="0" xfId="2103" applyFont="1" applyFill="1" applyAlignment="1">
      <alignment vertical="center"/>
    </xf>
    <xf numFmtId="0" fontId="38" fillId="0" borderId="0" xfId="2103" applyFont="1" applyFill="1" applyAlignment="1">
      <alignment vertical="center" wrapText="1"/>
    </xf>
    <xf numFmtId="0" fontId="39" fillId="0" borderId="0" xfId="2103" applyFont="1" applyFill="1" applyAlignment="1">
      <alignment vertical="top"/>
    </xf>
    <xf numFmtId="0" fontId="2" fillId="0" borderId="0" xfId="2103" applyFont="1" applyFill="1" applyAlignment="1">
      <alignment horizontal="center" vertical="center" wrapText="1"/>
    </xf>
    <xf numFmtId="0" fontId="2" fillId="0" borderId="0" xfId="2103" applyFont="1" applyFill="1" applyAlignment="1">
      <alignment horizontal="center" vertical="center"/>
    </xf>
    <xf numFmtId="0" fontId="9" fillId="0" borderId="0" xfId="2103" applyFont="1" applyFill="1" applyBorder="1" applyAlignment="1">
      <alignment horizontal="right" vertical="center"/>
    </xf>
    <xf numFmtId="0" fontId="10" fillId="0" borderId="2" xfId="316" applyFont="1" applyFill="1" applyBorder="1" applyAlignment="1">
      <alignment horizontal="center" vertical="center" wrapText="1"/>
    </xf>
    <xf numFmtId="0" fontId="10" fillId="0" borderId="10" xfId="2112" applyFont="1" applyFill="1" applyBorder="1" applyAlignment="1">
      <alignment horizontal="center" vertical="center"/>
    </xf>
    <xf numFmtId="0" fontId="10" fillId="0" borderId="9" xfId="2112" applyFont="1" applyFill="1" applyBorder="1" applyAlignment="1">
      <alignment horizontal="center" vertical="center"/>
    </xf>
    <xf numFmtId="0" fontId="10" fillId="0" borderId="12" xfId="2112" applyFont="1" applyFill="1" applyBorder="1" applyAlignment="1">
      <alignment horizontal="center" vertical="center"/>
    </xf>
    <xf numFmtId="0" fontId="10" fillId="0" borderId="7" xfId="316" applyFont="1" applyFill="1" applyBorder="1" applyAlignment="1">
      <alignment horizontal="center" vertical="center" wrapText="1"/>
    </xf>
    <xf numFmtId="0" fontId="1" fillId="0" borderId="1" xfId="316" applyFont="1" applyFill="1" applyBorder="1" applyAlignment="1">
      <alignment horizontal="center" vertical="center" wrapText="1"/>
    </xf>
    <xf numFmtId="189" fontId="1" fillId="0" borderId="1" xfId="2112" applyNumberFormat="1" applyFont="1" applyFill="1" applyBorder="1" applyAlignment="1">
      <alignment horizontal="right" vertical="center"/>
    </xf>
    <xf numFmtId="184" fontId="6" fillId="0" borderId="1" xfId="2157" applyNumberFormat="1" applyFont="1" applyFill="1" applyBorder="1" applyAlignment="1">
      <alignment horizontal="left" vertical="center" wrapText="1"/>
    </xf>
    <xf numFmtId="184" fontId="9" fillId="0" borderId="1" xfId="2157" applyNumberFormat="1" applyFont="1" applyFill="1" applyBorder="1" applyAlignment="1">
      <alignment horizontal="left" vertical="center" wrapText="1"/>
    </xf>
    <xf numFmtId="189" fontId="9" fillId="0" borderId="1" xfId="2112" applyNumberFormat="1" applyFont="1" applyFill="1" applyBorder="1" applyAlignment="1">
      <alignment horizontal="right" vertical="center"/>
    </xf>
    <xf numFmtId="0" fontId="9" fillId="0" borderId="1" xfId="2103" applyFont="1" applyFill="1" applyBorder="1" applyAlignment="1">
      <alignment vertical="center"/>
    </xf>
    <xf numFmtId="0" fontId="6" fillId="0" borderId="1" xfId="2112" applyFont="1" applyFill="1" applyBorder="1" applyAlignment="1">
      <alignment horizontal="left" vertical="center" wrapText="1"/>
    </xf>
    <xf numFmtId="189" fontId="0" fillId="0" borderId="0" xfId="2103" applyNumberFormat="1" applyFont="1" applyFill="1" applyAlignment="1">
      <alignment vertical="center"/>
    </xf>
    <xf numFmtId="0" fontId="9" fillId="0" borderId="1" xfId="2112" applyFont="1" applyFill="1" applyBorder="1" applyAlignment="1">
      <alignment horizontal="left" vertical="center" wrapText="1"/>
    </xf>
    <xf numFmtId="0" fontId="6" fillId="0" borderId="1" xfId="2112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9" xfId="2103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1" fontId="24" fillId="0" borderId="0" xfId="0" applyNumberFormat="1" applyFont="1" applyFill="1"/>
    <xf numFmtId="49" fontId="1" fillId="0" borderId="1" xfId="0" applyNumberFormat="1" applyFont="1" applyFill="1" applyBorder="1" applyAlignment="1" applyProtection="1">
      <alignment horizontal="centerContinuous" vertical="center"/>
    </xf>
    <xf numFmtId="189" fontId="0" fillId="0" borderId="1" xfId="0" applyNumberFormat="1" applyFont="1" applyFill="1" applyBorder="1" applyAlignment="1" applyProtection="1">
      <alignment horizontal="right" vertical="center"/>
    </xf>
    <xf numFmtId="189" fontId="1" fillId="0" borderId="1" xfId="0" applyNumberFormat="1" applyFont="1" applyFill="1" applyBorder="1" applyAlignment="1" applyProtection="1">
      <alignment horizontal="right" vertical="center"/>
    </xf>
    <xf numFmtId="203" fontId="0" fillId="0" borderId="9" xfId="0" applyNumberFormat="1" applyFont="1" applyFill="1" applyBorder="1" applyAlignment="1">
      <alignment horizontal="left" vertical="center" wrapText="1"/>
    </xf>
    <xf numFmtId="0" fontId="1" fillId="0" borderId="0" xfId="970" applyFont="1" applyFill="1">
      <alignment vertical="center"/>
    </xf>
    <xf numFmtId="0" fontId="0" fillId="0" borderId="0" xfId="970" applyFont="1" applyFill="1">
      <alignment vertical="center"/>
    </xf>
    <xf numFmtId="0" fontId="2" fillId="0" borderId="0" xfId="970" applyFont="1" applyFill="1" applyAlignment="1">
      <alignment horizontal="center" vertical="center" wrapText="1"/>
    </xf>
    <xf numFmtId="0" fontId="27" fillId="0" borderId="0" xfId="970" applyFont="1" applyFill="1" applyAlignment="1">
      <alignment horizontal="center" vertical="center"/>
    </xf>
    <xf numFmtId="0" fontId="0" fillId="0" borderId="3" xfId="970" applyFont="1" applyFill="1" applyBorder="1" applyAlignment="1">
      <alignment horizontal="right" vertical="center"/>
    </xf>
    <xf numFmtId="0" fontId="1" fillId="0" borderId="1" xfId="970" applyFont="1" applyFill="1" applyBorder="1" applyAlignment="1">
      <alignment horizontal="center" vertical="center"/>
    </xf>
    <xf numFmtId="0" fontId="1" fillId="0" borderId="2" xfId="970" applyFont="1" applyFill="1" applyBorder="1" applyAlignment="1">
      <alignment horizontal="center" vertical="center" wrapText="1"/>
    </xf>
    <xf numFmtId="0" fontId="1" fillId="0" borderId="1" xfId="970" applyFont="1" applyFill="1" applyBorder="1">
      <alignment vertical="center"/>
    </xf>
    <xf numFmtId="189" fontId="1" fillId="0" borderId="1" xfId="970" applyNumberFormat="1" applyFont="1" applyFill="1" applyBorder="1">
      <alignment vertical="center"/>
    </xf>
    <xf numFmtId="0" fontId="0" fillId="0" borderId="1" xfId="970" applyFont="1" applyFill="1" applyBorder="1" applyAlignment="1">
      <alignment horizontal="left" vertical="center" indent="1"/>
    </xf>
    <xf numFmtId="189" fontId="0" fillId="0" borderId="1" xfId="970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vertical="center"/>
    </xf>
    <xf numFmtId="189" fontId="0" fillId="0" borderId="9" xfId="970" applyNumberFormat="1" applyFont="1" applyFill="1" applyBorder="1" applyAlignment="1">
      <alignment horizontal="left" vertical="center" wrapText="1"/>
    </xf>
    <xf numFmtId="189" fontId="0" fillId="0" borderId="0" xfId="970" applyNumberFormat="1" applyFont="1" applyFill="1">
      <alignment vertical="center"/>
    </xf>
    <xf numFmtId="0" fontId="0" fillId="0" borderId="0" xfId="1500" applyFont="1" applyFill="1" applyAlignment="1">
      <alignment vertical="center"/>
    </xf>
    <xf numFmtId="0" fontId="0" fillId="0" borderId="0" xfId="1500" applyFont="1" applyFill="1"/>
    <xf numFmtId="187" fontId="1" fillId="0" borderId="0" xfId="2159" applyNumberFormat="1" applyFont="1" applyFill="1" applyAlignment="1" applyProtection="1">
      <alignment vertical="center" wrapText="1"/>
    </xf>
    <xf numFmtId="0" fontId="0" fillId="0" borderId="0" xfId="1500" applyFont="1" applyFill="1" applyAlignment="1">
      <alignment horizontal="center" vertical="center"/>
    </xf>
    <xf numFmtId="0" fontId="1" fillId="0" borderId="1" xfId="1500" applyFont="1" applyFill="1" applyBorder="1" applyAlignment="1">
      <alignment horizontal="center" vertical="center"/>
    </xf>
    <xf numFmtId="0" fontId="1" fillId="0" borderId="1" xfId="1500" applyFont="1" applyFill="1" applyBorder="1" applyAlignment="1">
      <alignment horizontal="center" vertical="center" wrapText="1"/>
    </xf>
    <xf numFmtId="189" fontId="0" fillId="0" borderId="1" xfId="2163" applyNumberFormat="1" applyFont="1" applyFill="1" applyBorder="1" applyAlignment="1">
      <alignment vertical="center"/>
    </xf>
    <xf numFmtId="198" fontId="0" fillId="0" borderId="1" xfId="1500" applyNumberFormat="1" applyFont="1" applyFill="1" applyBorder="1" applyAlignment="1">
      <alignment horizontal="right" vertical="center"/>
    </xf>
    <xf numFmtId="198" fontId="0" fillId="0" borderId="0" xfId="1500" applyNumberFormat="1" applyFont="1" applyFill="1"/>
    <xf numFmtId="189" fontId="0" fillId="0" borderId="0" xfId="1500" applyNumberFormat="1" applyFont="1" applyFill="1"/>
    <xf numFmtId="198" fontId="1" fillId="0" borderId="1" xfId="1500" applyNumberFormat="1" applyFont="1" applyFill="1" applyBorder="1" applyAlignment="1">
      <alignment horizontal="right" vertical="center"/>
    </xf>
    <xf numFmtId="0" fontId="0" fillId="0" borderId="9" xfId="150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0" fillId="0" borderId="0" xfId="2163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184" fontId="9" fillId="2" borderId="1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/>
    </xf>
    <xf numFmtId="184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201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vertical="center"/>
    </xf>
    <xf numFmtId="184" fontId="9" fillId="0" borderId="8" xfId="0" applyNumberFormat="1" applyFont="1" applyFill="1" applyBorder="1" applyAlignment="1" applyProtection="1">
      <alignment horizontal="left" vertical="center"/>
      <protection locked="0"/>
    </xf>
    <xf numFmtId="201" fontId="9" fillId="2" borderId="1" xfId="0" applyNumberFormat="1" applyFont="1" applyFill="1" applyBorder="1" applyAlignment="1" applyProtection="1">
      <alignment horizontal="left" vertical="center"/>
      <protection locked="0"/>
    </xf>
    <xf numFmtId="184" fontId="9" fillId="2" borderId="8" xfId="0" applyNumberFormat="1" applyFont="1" applyFill="1" applyBorder="1" applyAlignment="1" applyProtection="1">
      <alignment horizontal="left" vertical="center"/>
      <protection locked="0"/>
    </xf>
    <xf numFmtId="201" fontId="9" fillId="0" borderId="8" xfId="0" applyNumberFormat="1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1" fontId="6" fillId="0" borderId="1" xfId="0" applyNumberFormat="1" applyFont="1" applyFill="1" applyBorder="1" applyAlignment="1">
      <alignment horizontal="center" vertical="center"/>
    </xf>
    <xf numFmtId="187" fontId="0" fillId="0" borderId="9" xfId="2159" applyNumberFormat="1" applyFont="1" applyFill="1" applyBorder="1" applyAlignment="1">
      <alignment horizontal="left" vertical="center" wrapText="1"/>
    </xf>
    <xf numFmtId="0" fontId="1" fillId="0" borderId="0" xfId="2163" applyFont="1" applyFill="1">
      <alignment vertical="center"/>
    </xf>
    <xf numFmtId="0" fontId="0" fillId="0" borderId="0" xfId="2163" applyFill="1">
      <alignment vertical="center"/>
    </xf>
    <xf numFmtId="187" fontId="0" fillId="0" borderId="0" xfId="2163" applyNumberFormat="1" applyFill="1">
      <alignment vertical="center"/>
    </xf>
    <xf numFmtId="0" fontId="27" fillId="0" borderId="0" xfId="2163" applyFont="1" applyFill="1" applyAlignment="1">
      <alignment horizontal="center" vertical="center"/>
    </xf>
    <xf numFmtId="187" fontId="27" fillId="0" borderId="0" xfId="2163" applyNumberFormat="1" applyFont="1" applyFill="1" applyAlignment="1">
      <alignment horizontal="center" vertical="center"/>
    </xf>
    <xf numFmtId="0" fontId="9" fillId="0" borderId="0" xfId="2163" applyFont="1" applyFill="1" applyBorder="1" applyAlignment="1">
      <alignment horizontal="right" vertical="center"/>
    </xf>
    <xf numFmtId="0" fontId="1" fillId="0" borderId="2" xfId="2163" applyFont="1" applyFill="1" applyBorder="1" applyAlignment="1">
      <alignment horizontal="center" vertical="center"/>
    </xf>
    <xf numFmtId="0" fontId="1" fillId="0" borderId="1" xfId="2163" applyFont="1" applyFill="1" applyBorder="1" applyAlignment="1">
      <alignment horizontal="center" vertical="center" wrapText="1"/>
    </xf>
    <xf numFmtId="0" fontId="1" fillId="0" borderId="2" xfId="2163" applyFont="1" applyFill="1" applyBorder="1" applyAlignment="1">
      <alignment horizontal="center" vertical="center" wrapText="1"/>
    </xf>
    <xf numFmtId="0" fontId="1" fillId="0" borderId="7" xfId="2163" applyFont="1" applyFill="1" applyBorder="1" applyAlignment="1">
      <alignment horizontal="center" vertical="center"/>
    </xf>
    <xf numFmtId="0" fontId="1" fillId="0" borderId="7" xfId="2163" applyFont="1" applyFill="1" applyBorder="1" applyAlignment="1">
      <alignment horizontal="center" vertical="center" wrapText="1"/>
    </xf>
    <xf numFmtId="0" fontId="1" fillId="0" borderId="8" xfId="2163" applyFont="1" applyFill="1" applyBorder="1" applyAlignment="1">
      <alignment horizontal="center" vertical="center"/>
    </xf>
    <xf numFmtId="0" fontId="1" fillId="0" borderId="8" xfId="2163" applyFont="1" applyFill="1" applyBorder="1" applyAlignment="1">
      <alignment horizontal="center" vertical="center" wrapText="1"/>
    </xf>
    <xf numFmtId="198" fontId="0" fillId="0" borderId="1" xfId="1354" applyNumberFormat="1" applyFont="1" applyFill="1" applyBorder="1" applyAlignment="1">
      <alignment vertical="center"/>
    </xf>
    <xf numFmtId="197" fontId="0" fillId="0" borderId="1" xfId="2163" applyNumberFormat="1" applyFont="1" applyFill="1" applyBorder="1" applyAlignment="1">
      <alignment vertical="center"/>
    </xf>
    <xf numFmtId="0" fontId="1" fillId="0" borderId="1" xfId="2163" applyFont="1" applyFill="1" applyBorder="1" applyAlignment="1">
      <alignment horizontal="center" vertical="center"/>
    </xf>
    <xf numFmtId="189" fontId="1" fillId="0" borderId="1" xfId="2163" applyNumberFormat="1" applyFont="1" applyFill="1" applyBorder="1" applyAlignment="1">
      <alignment vertical="center"/>
    </xf>
    <xf numFmtId="197" fontId="1" fillId="0" borderId="1" xfId="2163" applyNumberFormat="1" applyFont="1" applyFill="1" applyBorder="1" applyAlignment="1">
      <alignment vertical="center"/>
    </xf>
    <xf numFmtId="0" fontId="0" fillId="0" borderId="0" xfId="2163" applyFont="1" applyFill="1">
      <alignment vertical="center"/>
    </xf>
    <xf numFmtId="189" fontId="0" fillId="0" borderId="0" xfId="2163" applyNumberFormat="1" applyFill="1">
      <alignment vertical="center"/>
    </xf>
    <xf numFmtId="0" fontId="0" fillId="0" borderId="1" xfId="2163" applyFont="1" applyFill="1" applyBorder="1" applyAlignment="1">
      <alignment vertical="center"/>
    </xf>
    <xf numFmtId="201" fontId="0" fillId="0" borderId="1" xfId="2163" applyNumberFormat="1" applyFont="1" applyFill="1" applyBorder="1" applyAlignment="1">
      <alignment vertical="center"/>
    </xf>
    <xf numFmtId="0" fontId="0" fillId="0" borderId="0" xfId="2163" applyFont="1" applyFill="1" applyAlignment="1">
      <alignment horizontal="left" vertical="center"/>
    </xf>
    <xf numFmtId="0" fontId="0" fillId="0" borderId="0" xfId="2163" applyFill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189" fontId="0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189" fontId="4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189" fontId="1" fillId="0" borderId="1" xfId="0" applyNumberFormat="1" applyFont="1" applyFill="1" applyBorder="1" applyAlignment="1">
      <alignment horizontal="center" vertical="center" wrapText="1"/>
    </xf>
    <xf numFmtId="20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89" fontId="1" fillId="0" borderId="1" xfId="2165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indent="1"/>
    </xf>
    <xf numFmtId="189" fontId="0" fillId="0" borderId="1" xfId="2165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386" applyFont="1" applyFill="1"/>
    <xf numFmtId="0" fontId="0" fillId="0" borderId="0" xfId="386" applyFill="1" applyAlignment="1">
      <alignment vertical="center"/>
    </xf>
    <xf numFmtId="0" fontId="0" fillId="0" borderId="0" xfId="386" applyFill="1"/>
    <xf numFmtId="0" fontId="2" fillId="0" borderId="0" xfId="386" applyNumberFormat="1" applyFont="1" applyFill="1" applyAlignment="1" applyProtection="1">
      <alignment horizontal="center" vertical="center"/>
    </xf>
    <xf numFmtId="0" fontId="0" fillId="0" borderId="0" xfId="386" applyNumberFormat="1" applyFont="1" applyFill="1" applyAlignment="1" applyProtection="1">
      <alignment horizontal="right" vertical="center"/>
    </xf>
    <xf numFmtId="0" fontId="1" fillId="0" borderId="1" xfId="386" applyNumberFormat="1" applyFont="1" applyFill="1" applyBorder="1" applyAlignment="1" applyProtection="1">
      <alignment horizontal="center" vertical="center"/>
    </xf>
    <xf numFmtId="3" fontId="0" fillId="0" borderId="1" xfId="386" applyNumberFormat="1" applyFont="1" applyFill="1" applyBorder="1" applyAlignment="1" applyProtection="1">
      <alignment horizontal="left" vertical="center"/>
    </xf>
    <xf numFmtId="3" fontId="0" fillId="0" borderId="1" xfId="386" applyNumberFormat="1" applyFont="1" applyFill="1" applyBorder="1" applyAlignment="1" applyProtection="1">
      <alignment horizontal="left" vertical="center" wrapText="1"/>
    </xf>
    <xf numFmtId="0" fontId="0" fillId="0" borderId="0" xfId="386" applyFont="1" applyFill="1" applyAlignment="1">
      <alignment vertical="center"/>
    </xf>
    <xf numFmtId="3" fontId="1" fillId="0" borderId="1" xfId="386" applyNumberFormat="1" applyFont="1" applyFill="1" applyBorder="1" applyAlignment="1" applyProtection="1">
      <alignment horizontal="center" vertical="center"/>
    </xf>
    <xf numFmtId="189" fontId="0" fillId="0" borderId="0" xfId="386" applyNumberFormat="1" applyFill="1"/>
    <xf numFmtId="0" fontId="11" fillId="0" borderId="0" xfId="386" applyNumberFormat="1" applyFont="1" applyFill="1" applyAlignment="1" applyProtection="1">
      <alignment horizontal="center" vertical="center"/>
    </xf>
    <xf numFmtId="189" fontId="0" fillId="2" borderId="1" xfId="2163" applyNumberFormat="1" applyFont="1" applyFill="1" applyBorder="1" applyAlignment="1">
      <alignment vertical="center"/>
    </xf>
    <xf numFmtId="0" fontId="10" fillId="0" borderId="0" xfId="2133" applyFont="1" applyFill="1" applyAlignment="1">
      <alignment vertical="center"/>
    </xf>
    <xf numFmtId="0" fontId="9" fillId="0" borderId="0" xfId="2133" applyFont="1" applyFill="1" applyAlignment="1">
      <alignment vertical="center"/>
    </xf>
    <xf numFmtId="0" fontId="9" fillId="0" borderId="0" xfId="2133" applyFont="1" applyFill="1" applyAlignment="1">
      <alignment horizontal="right" vertical="center"/>
    </xf>
    <xf numFmtId="0" fontId="42" fillId="0" borderId="0" xfId="2133" applyFont="1" applyFill="1" applyAlignment="1">
      <alignment horizontal="center" vertical="center"/>
    </xf>
    <xf numFmtId="49" fontId="1" fillId="0" borderId="1" xfId="2133" applyNumberFormat="1" applyFont="1" applyFill="1" applyBorder="1" applyAlignment="1">
      <alignment horizontal="center" vertical="center"/>
    </xf>
    <xf numFmtId="0" fontId="6" fillId="0" borderId="1" xfId="2133" applyFont="1" applyFill="1" applyBorder="1" applyAlignment="1">
      <alignment horizontal="center" vertical="center"/>
    </xf>
    <xf numFmtId="0" fontId="6" fillId="0" borderId="1" xfId="2112" applyFont="1" applyFill="1" applyBorder="1" applyAlignment="1">
      <alignment horizontal="center" vertical="center" wrapText="1"/>
    </xf>
    <xf numFmtId="0" fontId="6" fillId="0" borderId="1" xfId="2112" applyFont="1" applyFill="1" applyBorder="1" applyAlignment="1">
      <alignment horizontal="center" vertical="center"/>
    </xf>
    <xf numFmtId="49" fontId="9" fillId="0" borderId="1" xfId="2133" applyNumberFormat="1" applyFont="1" applyFill="1" applyBorder="1" applyAlignment="1">
      <alignment vertical="center"/>
    </xf>
    <xf numFmtId="0" fontId="9" fillId="0" borderId="1" xfId="2133" applyFont="1" applyFill="1" applyBorder="1" applyAlignment="1">
      <alignment vertical="center"/>
    </xf>
    <xf numFmtId="1" fontId="9" fillId="0" borderId="1" xfId="2112" applyNumberFormat="1" applyFont="1" applyFill="1" applyBorder="1" applyAlignment="1">
      <alignment horizontal="center" vertical="center"/>
    </xf>
    <xf numFmtId="0" fontId="9" fillId="0" borderId="1" xfId="2112" applyFont="1" applyFill="1" applyBorder="1" applyAlignment="1">
      <alignment horizontal="center" vertical="center"/>
    </xf>
    <xf numFmtId="184" fontId="9" fillId="0" borderId="1" xfId="2133" applyNumberFormat="1" applyFont="1" applyFill="1" applyBorder="1" applyAlignment="1" applyProtection="1">
      <alignment horizontal="left" vertical="center"/>
      <protection locked="0"/>
    </xf>
    <xf numFmtId="201" fontId="9" fillId="0" borderId="1" xfId="2133" applyNumberFormat="1" applyFont="1" applyFill="1" applyBorder="1" applyAlignment="1" applyProtection="1">
      <alignment horizontal="left" vertical="center"/>
      <protection locked="0"/>
    </xf>
    <xf numFmtId="1" fontId="9" fillId="0" borderId="1" xfId="2112" applyNumberFormat="1" applyFont="1" applyFill="1" applyBorder="1" applyAlignment="1" applyProtection="1">
      <alignment horizontal="center" vertical="center"/>
      <protection locked="0"/>
    </xf>
    <xf numFmtId="0" fontId="9" fillId="0" borderId="1" xfId="2112" applyNumberFormat="1" applyFont="1" applyFill="1" applyBorder="1" applyAlignment="1" applyProtection="1">
      <alignment horizontal="center" vertical="center"/>
      <protection locked="0"/>
    </xf>
    <xf numFmtId="49" fontId="43" fillId="0" borderId="1" xfId="2133" applyNumberFormat="1" applyFont="1" applyFill="1" applyBorder="1" applyAlignment="1">
      <alignment vertical="center"/>
    </xf>
    <xf numFmtId="184" fontId="43" fillId="0" borderId="1" xfId="2133" applyNumberFormat="1" applyFont="1" applyFill="1" applyBorder="1" applyAlignment="1" applyProtection="1">
      <alignment horizontal="left" vertical="center"/>
      <protection locked="0"/>
    </xf>
    <xf numFmtId="0" fontId="44" fillId="0" borderId="1" xfId="2112" applyFont="1" applyFill="1" applyBorder="1" applyAlignment="1">
      <alignment horizontal="center" vertical="center"/>
    </xf>
    <xf numFmtId="0" fontId="9" fillId="0" borderId="1" xfId="2133" applyFont="1" applyFill="1" applyBorder="1" applyAlignment="1">
      <alignment horizontal="left" vertical="center"/>
    </xf>
    <xf numFmtId="0" fontId="6" fillId="0" borderId="1" xfId="2133" applyFont="1" applyFill="1" applyBorder="1" applyAlignment="1">
      <alignment vertical="center"/>
    </xf>
    <xf numFmtId="0" fontId="6" fillId="0" borderId="1" xfId="2133" applyFont="1" applyFill="1" applyBorder="1" applyAlignment="1">
      <alignment horizontal="distributed" vertical="center"/>
    </xf>
    <xf numFmtId="1" fontId="6" fillId="0" borderId="1" xfId="2112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44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189" fontId="0" fillId="0" borderId="0" xfId="0" applyNumberFormat="1" applyFont="1" applyFill="1" applyAlignment="1">
      <alignment horizontal="right" vertical="center"/>
    </xf>
    <xf numFmtId="0" fontId="41" fillId="0" borderId="0" xfId="0" applyFont="1" applyFill="1"/>
    <xf numFmtId="18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9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98" fontId="1" fillId="0" borderId="1" xfId="0" applyNumberFormat="1" applyFont="1" applyFill="1" applyBorder="1" applyAlignment="1">
      <alignment vertical="center"/>
    </xf>
    <xf numFmtId="198" fontId="1" fillId="0" borderId="1" xfId="2713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/>
    <xf numFmtId="189" fontId="1" fillId="0" borderId="1" xfId="386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189" fontId="1" fillId="0" borderId="2" xfId="2163" applyNumberFormat="1" applyFont="1" applyFill="1" applyBorder="1" applyAlignment="1">
      <alignment vertical="center"/>
    </xf>
    <xf numFmtId="189" fontId="1" fillId="0" borderId="0" xfId="2163" applyNumberFormat="1" applyFont="1" applyFill="1" applyBorder="1" applyAlignment="1">
      <alignment vertical="center"/>
    </xf>
    <xf numFmtId="10" fontId="0" fillId="0" borderId="0" xfId="0" applyNumberFormat="1" applyFont="1" applyFill="1"/>
    <xf numFmtId="0" fontId="45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left" vertical="center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49" fontId="9" fillId="0" borderId="1" xfId="2133" applyNumberFormat="1" applyFont="1" applyFill="1" applyBorder="1" applyAlignment="1" quotePrefix="1">
      <alignment vertical="center"/>
    </xf>
  </cellXfs>
  <cellStyles count="2760">
    <cellStyle name="常规" xfId="0" builtinId="0"/>
    <cellStyle name="差_gdp" xfId="1"/>
    <cellStyle name="货币[0]" xfId="2" builtinId="7"/>
    <cellStyle name="Input [yellow]" xfId="3"/>
    <cellStyle name="??¨′" xfId="4"/>
    <cellStyle name="差_省电力2008年 工作表_2014省级收入及财力12.12（更新后）" xfId="5"/>
    <cellStyle name="????" xfId="6"/>
    <cellStyle name="好_2007年收支情况及2008年收支预计表(汇总表)_2014省级收入及财力12.12（更新后）" xfId="7"/>
    <cellStyle name="货币" xfId="8" builtinId="4"/>
    <cellStyle name="常规 2 2 4" xfId="9"/>
    <cellStyle name="差_市辖区测算20080510_不含人员经费系数_2014省级收入12.2（更新后）" xfId="10"/>
    <cellStyle name="Comma_04" xfId="11"/>
    <cellStyle name="好_2007年结算已定项目对账单_支出汇总" xfId="12"/>
    <cellStyle name="差_分县成本差异系数_不含人员经费系数_2014省级收入12.2（更新后）" xfId="13"/>
    <cellStyle name="差_附表_2014省级收入12.2（更新后）" xfId="14"/>
    <cellStyle name="差_核定人数下发表_2014省级收入及财力12.12（更新后）" xfId="15"/>
    <cellStyle name="强调文字颜色 2 3 2" xfId="16"/>
    <cellStyle name="输入" xfId="17" builtinId="20"/>
    <cellStyle name="好_2010省对市县转移支付测算表(10-21）" xfId="18"/>
    <cellStyle name="20% - 强调文字颜色 3" xfId="19" builtinId="38"/>
    <cellStyle name="千位分隔[0]" xfId="20" builtinId="6"/>
    <cellStyle name="Accent2 - 40%" xfId="21"/>
    <cellStyle name="40% - 强调文字颜色 3" xfId="22" builtinId="39"/>
    <cellStyle name="差" xfId="23" builtinId="27"/>
    <cellStyle name="好_省级明细_23 2" xfId="24"/>
    <cellStyle name="差_省级明细_副本1.2 2" xfId="25"/>
    <cellStyle name="差_material report in May" xfId="26"/>
    <cellStyle name="常规 7 3" xfId="27"/>
    <cellStyle name="千位分隔" xfId="28" builtinId="3"/>
    <cellStyle name="差_国有资本经营预算（2011年报省人大）_支出汇总" xfId="29"/>
    <cellStyle name="60% - 强调文字颜色 3" xfId="30" builtinId="40"/>
    <cellStyle name="差_1110洱源县_省级财力12.12" xfId="31"/>
    <cellStyle name="好_2007年中央财政与河南省财政年终决算结算单" xfId="32"/>
    <cellStyle name="60% - 强调文字颜色 6 3 2" xfId="33"/>
    <cellStyle name="Accent2 - 60%" xfId="34"/>
    <cellStyle name="超链接" xfId="35" builtinId="8"/>
    <cellStyle name="标题 2 3_1.3日 2017年预算草案 - 副本" xfId="36"/>
    <cellStyle name="差_缺口县区测算(财政部标准)" xfId="37"/>
    <cellStyle name="百分比" xfId="38" builtinId="5"/>
    <cellStyle name="百_04-19" xfId="39"/>
    <cellStyle name="差_教育(按照总人口测算）—20080416_不含人员经费系数_省级财力12.12" xfId="40"/>
    <cellStyle name="已访问的超链接" xfId="41" builtinId="9"/>
    <cellStyle name="好_省级明细_Book1" xfId="42"/>
    <cellStyle name="差_文体广播事业(按照总人口测算）—20080416_不含人员经费系数_2014省级收入及财力12.12（更新后）" xfId="43"/>
    <cellStyle name="注释" xfId="44" builtinId="10"/>
    <cellStyle name="货_NJ18-15" xfId="45"/>
    <cellStyle name="60% - 强调文字颜色 2 3" xfId="46"/>
    <cellStyle name="差_安徽 缺口县区测算(地方填报)1_财力性转移支付2010年预算参考数" xfId="47"/>
    <cellStyle name="百_NJ17-26" xfId="48"/>
    <cellStyle name="差_省级明细_Xl0000071_支出汇总" xfId="49"/>
    <cellStyle name="差_核定人数对比_省级财力12.12" xfId="50"/>
    <cellStyle name="常规 6" xfId="51"/>
    <cellStyle name="?¡ì?" xfId="52"/>
    <cellStyle name="差_县区合并测算20080421_民生政策最低支出需求_2014省级收入12.2（更新后）" xfId="53"/>
    <cellStyle name="差_县市旗测算-新科目（20080627）_县市旗测算-新科目（含人口规模效应）_2014省级收入12.2（更新后）" xfId="54"/>
    <cellStyle name="常规_省本级（省直组） 2" xfId="55"/>
    <cellStyle name="60% - 强调文字颜色 2" xfId="56" builtinId="36"/>
    <cellStyle name="标题 4" xfId="57" builtinId="19"/>
    <cellStyle name="?§??[" xfId="58"/>
    <cellStyle name="差_省级明细 2" xfId="59"/>
    <cellStyle name="Comma 2" xfId="60"/>
    <cellStyle name="警告文本" xfId="61" builtinId="11"/>
    <cellStyle name="好_河南 缺口县区测算(地方填报)_2014省级收入及财力12.12（更新后）" xfId="62"/>
    <cellStyle name="百_NJ18-39" xfId="63"/>
    <cellStyle name="差_卫生(按照总人口测算）—20080416_民生政策最低支出需求_2014省级收入12.2（更新后）" xfId="64"/>
    <cellStyle name="好_0605石屏县_2014省级收入12.2（更新后）" xfId="65"/>
    <cellStyle name="60% - 强调文字颜色 2 2 2" xfId="66"/>
    <cellStyle name="差_省级明细_全省预算代编 2" xfId="67"/>
    <cellStyle name="标题" xfId="68" builtinId="15"/>
    <cellStyle name="?§??·" xfId="69"/>
    <cellStyle name="差_2006年28四川" xfId="70"/>
    <cellStyle name="差_行政公检法测算_不含人员经费系数_省级财力12.12" xfId="71"/>
    <cellStyle name="解释性文本" xfId="72" builtinId="53"/>
    <cellStyle name="Æõ" xfId="73"/>
    <cellStyle name="标题 1" xfId="74" builtinId="16"/>
    <cellStyle name="差_测算结果汇总_财力性转移支付2010年预算参考数" xfId="75"/>
    <cellStyle name="20% - 强调文字颜色 1 2_3.2017全省支出" xfId="76"/>
    <cellStyle name="百分比 4" xfId="77"/>
    <cellStyle name="差_卫生(按照总人口测算）—20080416_民生政策最低支出需求_省级财力12.12" xfId="78"/>
    <cellStyle name="好_0605石屏县_省级财力12.12" xfId="79"/>
    <cellStyle name="差_核定人数下发表" xfId="80"/>
    <cellStyle name="差_分县成本差异系数_民生政策最低支出需求_2014省级收入12.2（更新后）" xfId="81"/>
    <cellStyle name="标题 2" xfId="82" builtinId="17"/>
    <cellStyle name="差_农林水和城市维护标准支出20080505－县区合计_财力性转移支付2010年预算参考数" xfId="83"/>
    <cellStyle name="差_2011年全省及省级预计12-31" xfId="84"/>
    <cellStyle name="0,0_x000d__x000a_NA_x000d__x000a_" xfId="85"/>
    <cellStyle name="好_2011年预算表格2010.12.9_附表1-6" xfId="86"/>
    <cellStyle name="好_Book2_财力性转移支付2010年预算参考数" xfId="87"/>
    <cellStyle name="60% - 强调文字颜色 1" xfId="88" builtinId="32"/>
    <cellStyle name="标题 3" xfId="89" builtinId="18"/>
    <cellStyle name="60% - 强调文字颜色 4" xfId="90" builtinId="44"/>
    <cellStyle name="输出" xfId="91" builtinId="21"/>
    <cellStyle name="Accent5_Sheet2" xfId="92"/>
    <cellStyle name="常规 13_2017年预算草案（债务）" xfId="93"/>
    <cellStyle name="计算" xfId="94" builtinId="22"/>
    <cellStyle name="差_县区合并测算20080423(按照各省比重）_省级财力12.12" xfId="95"/>
    <cellStyle name="好_Book1_收入汇总" xfId="96"/>
    <cellStyle name="Input" xfId="97"/>
    <cellStyle name="好_2008年财政收支预算草案(1.4)_基金汇总" xfId="98"/>
    <cellStyle name="检查单元格" xfId="99" builtinId="23"/>
    <cellStyle name="差_河南 缺口县区测算(地方填报)_省级财力12.12" xfId="100"/>
    <cellStyle name="计算 3 2" xfId="101"/>
    <cellStyle name="差_2007一般预算支出口径剔除表" xfId="102"/>
    <cellStyle name="差_河南 缺口县区测算(地方填报白)_2014省级收入及财力12.12（更新后）" xfId="103"/>
    <cellStyle name="40% - 强调文字颜色 4 2" xfId="104"/>
    <cellStyle name="差_省级明细_代编全省支出预算修改_基金汇总" xfId="105"/>
    <cellStyle name="差_危改资金测算_2014省级收入12.2（更新后）" xfId="106"/>
    <cellStyle name="好_2007年结算已定项目对账单_2017年预算草案（债务）" xfId="107"/>
    <cellStyle name="20% - 强调文字颜色 6" xfId="108" builtinId="50"/>
    <cellStyle name="强调文字颜色 2" xfId="109" builtinId="33"/>
    <cellStyle name="»õ±ò[0]" xfId="110"/>
    <cellStyle name="百_2005-19" xfId="111"/>
    <cellStyle name="差_Xl0000068_基金汇总" xfId="112"/>
    <cellStyle name="Currency [0]" xfId="113"/>
    <cellStyle name="百_NJ18-08" xfId="114"/>
    <cellStyle name="百_NJ18-13" xfId="115"/>
    <cellStyle name="链接单元格" xfId="116" builtinId="24"/>
    <cellStyle name="差_文体广播事业(按照总人口测算）—20080416_2014省级收入及财力12.12（更新后）" xfId="117"/>
    <cellStyle name="60% - 强调文字颜色 4 2 3" xfId="118"/>
    <cellStyle name="好_28四川_财力性转移支付2010年预算参考数" xfId="119"/>
    <cellStyle name="汇总" xfId="120" builtinId="25"/>
    <cellStyle name="差_Book2" xfId="121"/>
    <cellStyle name="标题 1 2_1.3日 2017年预算草案 - 副本" xfId="122"/>
    <cellStyle name="好_20111127汇报附表（8张）_支出汇总" xfId="123"/>
    <cellStyle name="差_平邑_财力性转移支付2010年预算参考数" xfId="124"/>
    <cellStyle name="好" xfId="125" builtinId="26"/>
    <cellStyle name="20% - 强调文字颜色 3 3" xfId="126"/>
    <cellStyle name="差_转移支付" xfId="127"/>
    <cellStyle name="好_全省基金收入" xfId="128"/>
    <cellStyle name="Heading 3" xfId="129"/>
    <cellStyle name="差_教育(按照总人口测算）—20080416_县市旗测算-新科目（含人口规模效应）_财力性转移支付2010年预算参考数" xfId="130"/>
    <cellStyle name="适中" xfId="131" builtinId="28"/>
    <cellStyle name="20% - 强调文字颜色 5" xfId="132" builtinId="46"/>
    <cellStyle name="差_市辖区测算-新科目（20080626）_不含人员经费系数_省级财力12.12" xfId="133"/>
    <cellStyle name="强调文字颜色 1" xfId="134" builtinId="29"/>
    <cellStyle name="百_2005-18" xfId="135"/>
    <cellStyle name="差_行政（人员）_县市旗测算-新科目（含人口规模效应）" xfId="136"/>
    <cellStyle name="百_NJ18-07" xfId="137"/>
    <cellStyle name="百_NJ18-12" xfId="138"/>
    <cellStyle name="20% - 强调文字颜色 1" xfId="139" builtinId="30"/>
    <cellStyle name="好_河南省----2009-05-21（补充数据）_2014省级收入及财力12.12（更新后）" xfId="140"/>
    <cellStyle name="差_2006年27重庆_2014省级收入及财力12.12（更新后）" xfId="141"/>
    <cellStyle name="40% - 强调文字颜色 4 3 2" xfId="142"/>
    <cellStyle name="40% - 强调文字颜色 1" xfId="143" builtinId="31"/>
    <cellStyle name="差_县市旗测算-新科目（20080626）_不含人员经费系数" xfId="144"/>
    <cellStyle name="好_2010年收入预测表（20091219)）_收入汇总" xfId="145"/>
    <cellStyle name="20% - 强调文字颜色 2" xfId="146" builtinId="34"/>
    <cellStyle name="好_国有资本经营预算（2011年报省人大）_支出汇总" xfId="147"/>
    <cellStyle name="差_2008年全省汇总收支计算表_省级财力12.12" xfId="148"/>
    <cellStyle name="»õ±ò_10" xfId="149"/>
    <cellStyle name="好_gdp" xfId="150"/>
    <cellStyle name="40% - 强调文字颜色 2" xfId="151" builtinId="35"/>
    <cellStyle name="百_NJ18-09" xfId="152"/>
    <cellStyle name="百_NJ18-14" xfId="153"/>
    <cellStyle name="差_教育(按照总人口测算）—20080416_不含人员经费系数_财力性转移支付2010年预算参考数" xfId="154"/>
    <cellStyle name="强调文字颜色 3" xfId="155" builtinId="37"/>
    <cellStyle name="强调文字颜色 4" xfId="156" builtinId="41"/>
    <cellStyle name="差_其他部门(按照总人口测算）—20080416_不含人员经费系数_财力性转移支付2010年预算参考数" xfId="157"/>
    <cellStyle name="差_2006年34青海_财力性转移支付2010年预算参考数" xfId="158"/>
    <cellStyle name="好_22湖南_省级财力12.12" xfId="159"/>
    <cellStyle name="20% - 强调文字颜色 4" xfId="160" builtinId="42"/>
    <cellStyle name="好_2011年预算表格2010.12.9_2014省级收入及财力12.12（更新后）" xfId="161"/>
    <cellStyle name="???à" xfId="162"/>
    <cellStyle name="40% - 强调文字颜色 4" xfId="163" builtinId="43"/>
    <cellStyle name="强调文字颜色 5" xfId="164" builtinId="45"/>
    <cellStyle name="差_行政公检法测算_县市旗测算-新科目（含人口规模效应）" xfId="165"/>
    <cellStyle name="好_2017年预算草案（债务）" xfId="166"/>
    <cellStyle name="百_NJ18-21" xfId="167"/>
    <cellStyle name="40% - 强调文字颜色 5" xfId="168" builtinId="47"/>
    <cellStyle name="差_行政(燃修费)_民生政策最低支出需求" xfId="169"/>
    <cellStyle name="60% - 强调文字颜色 5" xfId="170" builtinId="48"/>
    <cellStyle name="好_省级明细_Xl0000068_2017年预算草案（债务）" xfId="171"/>
    <cellStyle name="差_2006年全省财力计算表（中央、决算）" xfId="172"/>
    <cellStyle name="强调文字颜色 6" xfId="173" builtinId="49"/>
    <cellStyle name="差_2_财力性转移支付2010年预算参考数" xfId="174"/>
    <cellStyle name="好_2007年中央财政与河南省财政年终决算结算单_2014省级收入12.2（更新后）" xfId="175"/>
    <cellStyle name="差_缺口县区测算(财政部标准)_2014省级收入12.2（更新后）" xfId="176"/>
    <cellStyle name="百_NJ18-17" xfId="177"/>
    <cellStyle name="好_2010.10.30" xfId="178"/>
    <cellStyle name="20% - 强调文字颜色 3 3 2" xfId="179"/>
    <cellStyle name="40% - 强调文字颜色 6" xfId="180" builtinId="51"/>
    <cellStyle name="差_5.2017省本级收入" xfId="181"/>
    <cellStyle name="差_下文（表）_2014省级收入12.2（更新后）" xfId="182"/>
    <cellStyle name="60% - 强调文字颜色 6" xfId="183" builtinId="52"/>
    <cellStyle name="???§??" xfId="184"/>
    <cellStyle name="差_河南省----2009-05-21（补充数据）_2017年预算草案（债务）" xfId="185"/>
    <cellStyle name="差_2011年预算表格2010.12.9_2013省级预算附表" xfId="186"/>
    <cellStyle name="差_商品交易所2006--2008年税收_2013省级预算附表" xfId="187"/>
    <cellStyle name="好_34青海_2014省级收入及财力12.12（更新后）" xfId="188"/>
    <cellStyle name="??¨???" xfId="189"/>
    <cellStyle name="好_省级明细_副本1.2_基金汇总" xfId="190"/>
    <cellStyle name="差_2007年结算已定项目对账单_基金汇总" xfId="191"/>
    <cellStyle name="样式 1_20170103省级2017年预算情况表" xfId="192"/>
    <cellStyle name="Neutral" xfId="193"/>
    <cellStyle name="60% - 强调文字颜色 4 2" xfId="194"/>
    <cellStyle name="差_教育(按照总人口测算）—20080416_不含人员经费系数_2014省级收入12.2（更新后）" xfId="195"/>
    <cellStyle name="??¡" xfId="196"/>
    <cellStyle name="好_河南省----2009-05-21（补充数据）_2017年预算草案（债务）" xfId="197"/>
    <cellStyle name="??¨" xfId="198"/>
    <cellStyle name="差_2013省级预算附表" xfId="199"/>
    <cellStyle name="标题 3 2 2" xfId="200"/>
    <cellStyle name="好_分县成本差异系数_不含人员经费系数_省级财力12.12" xfId="201"/>
    <cellStyle name="差_1110洱源县_财力性转移支付2010年预算参考数" xfId="202"/>
    <cellStyle name=" " xfId="203"/>
    <cellStyle name="好_27重庆" xfId="204"/>
    <cellStyle name="??" xfId="205"/>
    <cellStyle name="差_Xl0000071" xfId="206"/>
    <cellStyle name="???" xfId="207"/>
    <cellStyle name="好_省级明细_Book1 2" xfId="208"/>
    <cellStyle name="差_分县成本差异系数_不含人员经费系数_省级财力12.12" xfId="209"/>
    <cellStyle name="Accent3 - 60%" xfId="210"/>
    <cellStyle name="差_市辖区测算20080510_不含人员经费系数_省级财力12.12" xfId="211"/>
    <cellStyle name="差_县市旗测算-新科目（20080627）" xfId="212"/>
    <cellStyle name="差_12滨州_2014省级收入12.2（更新后）" xfId="213"/>
    <cellStyle name="???¨" xfId="214"/>
    <cellStyle name="差_省级明细_全省预算代编_基金汇总" xfId="215"/>
    <cellStyle name="百_NJ18-19" xfId="216"/>
    <cellStyle name="差_省级明细_政府性基金人大会表格1稿_2017年预算草案（债务）" xfId="217"/>
    <cellStyle name="差_城建部门" xfId="218"/>
    <cellStyle name="???¨¤" xfId="219"/>
    <cellStyle name="差_省级明细_基金最新 2" xfId="220"/>
    <cellStyle name="差_市辖区测算-新科目（20080626）_2014省级收入及财力12.12（更新后）" xfId="221"/>
    <cellStyle name="???à¨" xfId="222"/>
    <cellStyle name="好_省级明细_2016年预算草案1.13_支出汇总" xfId="223"/>
    <cellStyle name="百_03-17" xfId="224"/>
    <cellStyle name="差_M01-2(州市补助收入)" xfId="225"/>
    <cellStyle name="??_NJ02-44" xfId="226"/>
    <cellStyle name="常规 15_2017年财政收支预算" xfId="227"/>
    <cellStyle name="??¡à¨" xfId="228"/>
    <cellStyle name="3_05" xfId="229"/>
    <cellStyle name="差_县区合并测算20080423(按照各省比重）_县市旗测算-新科目（含人口规模效应）_2014省级收入12.2（更新后）" xfId="230"/>
    <cellStyle name="差_20河南(财政部2010年县级基本财力测算数据)_2014省级收入12.2（更新后）" xfId="231"/>
    <cellStyle name="差_2016-2017全省国资预算" xfId="232"/>
    <cellStyle name="??¨¬" xfId="233"/>
    <cellStyle name="好_Book1_支出汇总" xfId="234"/>
    <cellStyle name="差_河南省农村义务教育教师绩效工资测算表8-12" xfId="235"/>
    <cellStyle name="??¨¬???" xfId="236"/>
    <cellStyle name="差_云南 缺口县区测算(地方填报)_省级财力12.12" xfId="237"/>
    <cellStyle name="差_20160105省级2016年预算情况表（最新）_基金汇总" xfId="238"/>
    <cellStyle name="_2005-17" xfId="239"/>
    <cellStyle name="差_09黑龙江_财力性转移支付2010年预算参考数" xfId="240"/>
    <cellStyle name="40% - 强调文字颜色 4 2 2" xfId="241"/>
    <cellStyle name="差_基金安排表" xfId="242"/>
    <cellStyle name="千位分隔 5" xfId="243"/>
    <cellStyle name="标题 4 4" xfId="244"/>
    <cellStyle name="??±" xfId="245"/>
    <cellStyle name="Linked Cell" xfId="246"/>
    <cellStyle name="归盒啦_95" xfId="247"/>
    <cellStyle name="差_河南省----2009-05-21（补充数据） 2" xfId="248"/>
    <cellStyle name="??±ò[" xfId="249"/>
    <cellStyle name="??ì" xfId="250"/>
    <cellStyle name="好_商品交易所2006--2008年税收" xfId="251"/>
    <cellStyle name="好_2011年预算表格2010.12.9" xfId="252"/>
    <cellStyle name="Title" xfId="253"/>
    <cellStyle name="千分位[0]" xfId="254"/>
    <cellStyle name="差_省级国有资本经营预算表" xfId="255"/>
    <cellStyle name="好_汇总表_省级财力12.12" xfId="256"/>
    <cellStyle name="百_NJ17-22" xfId="257"/>
    <cellStyle name="差_基金汇总" xfId="258"/>
    <cellStyle name="??ì???" xfId="259"/>
    <cellStyle name="??ì??[" xfId="260"/>
    <cellStyle name="20% - 强调文字颜色 4 2_3.2017全省支出" xfId="261"/>
    <cellStyle name="差_县市旗测算-新科目（20080626）_县市旗测算-新科目（含人口规模效应）" xfId="262"/>
    <cellStyle name="好_文体广播事业(按照总人口测算）—20080416" xfId="263"/>
    <cellStyle name="好_财力差异计算表(不含非农业区)_2014省级收入12.2（更新后）" xfId="264"/>
    <cellStyle name="20% - 强调文字颜色 6 2 2" xfId="265"/>
    <cellStyle name="?¡ì??¡¤" xfId="266"/>
    <cellStyle name="40% - 强调文字颜色 4 4" xfId="267"/>
    <cellStyle name="?§" xfId="268"/>
    <cellStyle name="_2010.10.30" xfId="269"/>
    <cellStyle name="好_分析缺口率_2014省级收入12.2（更新后）" xfId="270"/>
    <cellStyle name="?§?" xfId="271"/>
    <cellStyle name="差_Xl0000068_支出汇总" xfId="272"/>
    <cellStyle name="20% - 强调文字颜色 2 2 4" xfId="273"/>
    <cellStyle name="强调文字颜色 5 2" xfId="274"/>
    <cellStyle name="差_河南 缺口县区测算(地方填报)_2014省级收入12.2（更新后）" xfId="275"/>
    <cellStyle name="?§??" xfId="276"/>
    <cellStyle name="20% - 强调文字颜色 4 2 5" xfId="277"/>
    <cellStyle name="差_Xl0000068" xfId="278"/>
    <cellStyle name="?§??[0" xfId="279"/>
    <cellStyle name="40% - 强调文字颜色 3 2 3" xfId="280"/>
    <cellStyle name="»õ±ò" xfId="281"/>
    <cellStyle name="常规 4 2_2.2017全省收入" xfId="282"/>
    <cellStyle name="差_Sheet1_省级支出" xfId="283"/>
    <cellStyle name="差_14安徽_2014省级收入12.2（更新后）" xfId="284"/>
    <cellStyle name="?鹎%U龡&amp;H齲_x0001_C铣_x0014__x0007__x0001__x0001_" xfId="285"/>
    <cellStyle name="_NJ17-25" xfId="286"/>
    <cellStyle name="好_卫生(按照总人口测算）—20080416_民生政策最低支出需求" xfId="287"/>
    <cellStyle name="差_县区合并测算20080423(按照各省比重）_2014省级收入及财力12.12（更新后）" xfId="288"/>
    <cellStyle name="差_云南省2008年转移支付测算——州市本级考核部分及政策性测算_2014省级收入12.2（更新后）" xfId="289"/>
    <cellStyle name="_05" xfId="290"/>
    <cellStyle name="60% - 强调文字颜色 3 4" xfId="291"/>
    <cellStyle name="差_测算结果汇总_省级财力12.12" xfId="292"/>
    <cellStyle name="差_34青海_2014省级收入12.2（更新后）" xfId="293"/>
    <cellStyle name="_1" xfId="294"/>
    <cellStyle name="_13" xfId="295"/>
    <cellStyle name="40% - 强调文字颜色 6 2_3.2017全省支出" xfId="296"/>
    <cellStyle name="60% - Accent1" xfId="297"/>
    <cellStyle name="_13-19" xfId="298"/>
    <cellStyle name="标题 1 2" xfId="299"/>
    <cellStyle name="差_行政（人员）_2014省级收入12.2（更新后）" xfId="300"/>
    <cellStyle name="好_省级明细_23_基金汇总" xfId="301"/>
    <cellStyle name="_13-19(1)" xfId="302"/>
    <cellStyle name="差_省级明细_副本1.2_基金汇总" xfId="303"/>
    <cellStyle name="差_11大理" xfId="304"/>
    <cellStyle name="Normal 7" xfId="305"/>
    <cellStyle name="差_省级明细_Book1" xfId="306"/>
    <cellStyle name="好_34青海_财力性转移支付2010年预算参考数" xfId="307"/>
    <cellStyle name="差_2010年收入预测表（20091219)）_支出汇总" xfId="308"/>
    <cellStyle name="差_县市旗测算-新科目（20080626）_县市旗测算-新科目（含人口规模效应）_2014省级收入及财力12.12（更新后）" xfId="309"/>
    <cellStyle name="常规 2 4" xfId="310"/>
    <cellStyle name="_16" xfId="311"/>
    <cellStyle name="60% - Accent4" xfId="312"/>
    <cellStyle name="差_县区合并测算20080421_县市旗测算-新科目（含人口规模效应）_财力性转移支付2010年预算参考数" xfId="313"/>
    <cellStyle name="差_财政厅编制用表（2011年报省人大）_收入汇总" xfId="314"/>
    <cellStyle name="_17" xfId="315"/>
    <cellStyle name="常规_4268D4A09C5B01B0E0530A0804CB4AF3" xfId="316"/>
    <cellStyle name="强调文字颜色 4 2" xfId="317"/>
    <cellStyle name="差_Material reprot In Mar" xfId="318"/>
    <cellStyle name="60% - Accent5" xfId="319"/>
    <cellStyle name="解释性文本 2" xfId="320"/>
    <cellStyle name="差_表一_省级财力12.12" xfId="321"/>
    <cellStyle name="差_(财政总决算简表-2016年)收入导出数据" xfId="322"/>
    <cellStyle name="Comma" xfId="323"/>
    <cellStyle name="_2003-17" xfId="324"/>
    <cellStyle name="差_省级明细" xfId="325"/>
    <cellStyle name="差_省级明细_Xl0000071_2017年预算草案（债务）" xfId="326"/>
    <cellStyle name="差_0605石屏县_2014省级收入及财力12.12（更新后）" xfId="327"/>
    <cellStyle name="_2005-09" xfId="328"/>
    <cellStyle name="20% - 强调文字颜色 1 2" xfId="329"/>
    <cellStyle name="好_2006年22湖南_2014省级收入及财力12.12（更新后）" xfId="330"/>
    <cellStyle name="_2005-18" xfId="331"/>
    <cellStyle name="差_青海 缺口县区测算(地方填报)_省级财力12.12" xfId="332"/>
    <cellStyle name="差_分县成本差异系数_不含人员经费系数_财力性转移支付2010年预算参考数" xfId="333"/>
    <cellStyle name="_2005-19" xfId="334"/>
    <cellStyle name="差_市辖区测算20080510_不含人员经费系数_财力性转移支付2010年预算参考数" xfId="335"/>
    <cellStyle name="_NJ18-13" xfId="336"/>
    <cellStyle name="_2006-2" xfId="337"/>
    <cellStyle name="20% - 强调文字颜色 2 2 5" xfId="338"/>
    <cellStyle name="好_2007年中央财政与河南省财政年终决算结算单 2" xfId="339"/>
    <cellStyle name="_2010省对市县转移支付测算表(10-21）" xfId="340"/>
    <cellStyle name="差_成本差异系数（含人口规模）" xfId="341"/>
    <cellStyle name="好_测算结果汇总_2014省级收入12.2（更新后）" xfId="342"/>
    <cellStyle name="_29" xfId="343"/>
    <cellStyle name="差_财政厅编制用表（2011年报省人大）_2014省级收入12.2（更新后）" xfId="344"/>
    <cellStyle name="好_县市旗测算20080508_不含人员经费系数" xfId="345"/>
    <cellStyle name="差_34青海" xfId="346"/>
    <cellStyle name="_Book3" xfId="347"/>
    <cellStyle name="_ET_STYLE_NoName_00_" xfId="348"/>
    <cellStyle name="Ç§î»" xfId="349"/>
    <cellStyle name="标题 4 2 2" xfId="350"/>
    <cellStyle name="_ET_STYLE_NoName_00__20161017---核定基数定表" xfId="351"/>
    <cellStyle name="汇总 2 2" xfId="352"/>
    <cellStyle name="差_复件 2012年地方财政公共预算分级平衡情况表" xfId="353"/>
    <cellStyle name="千位分" xfId="354"/>
    <cellStyle name="_NJ18-27" xfId="355"/>
    <cellStyle name="差_33甘肃" xfId="356"/>
    <cellStyle name="差_农林水和城市维护标准支出20080505－县区合计_民生政策最低支出需求_省级财力12.12" xfId="357"/>
    <cellStyle name="千位分隔 4" xfId="358"/>
    <cellStyle name="差_2008年支出调整_2014省级收入12.2（更新后）" xfId="359"/>
    <cellStyle name="_NJ09-05" xfId="360"/>
    <cellStyle name="标题 4 3" xfId="361"/>
    <cellStyle name="差_人员工资和公用经费2_省级财力12.12" xfId="362"/>
    <cellStyle name="注释 2 6" xfId="363"/>
    <cellStyle name="_NJ17-06" xfId="364"/>
    <cellStyle name="好_2006年28四川" xfId="365"/>
    <cellStyle name="差_河南 缺口县区测算(地方填报白)" xfId="366"/>
    <cellStyle name="_NJ17-24" xfId="367"/>
    <cellStyle name="差_县区合并测算20080421_民生政策最低支出需求_省级财力12.12" xfId="368"/>
    <cellStyle name="_NJ17-26" xfId="369"/>
    <cellStyle name="差_县市旗测算-新科目（20080627）_县市旗测算-新科目（含人口规模效应）_省级财力12.12" xfId="370"/>
    <cellStyle name="百分比 2 2" xfId="371"/>
    <cellStyle name="好_省级明细_副本最新_支出汇总" xfId="372"/>
    <cellStyle name="_定稿" xfId="373"/>
    <cellStyle name="差_缺口县区测算(财政部标准)_省级财力12.12" xfId="374"/>
    <cellStyle name="差_34青海_省级财力12.12" xfId="375"/>
    <cellStyle name="_分市分省GDP" xfId="376"/>
    <cellStyle name="差_Book2_2014省级收入12.2（更新后）" xfId="377"/>
    <cellStyle name="_副本2006-2" xfId="378"/>
    <cellStyle name="差_2010省对市县转移支付测算表(10-21）" xfId="379"/>
    <cellStyle name="差_20 2007年河南结算单_省级财力12.12" xfId="380"/>
    <cellStyle name="_副本2006-2新" xfId="381"/>
    <cellStyle name="差_人员工资和公用经费2_2014省级收入12.2（更新后）" xfId="382"/>
    <cellStyle name="40% - 强调文字颜色 4 2 4" xfId="383"/>
    <cellStyle name="差_农林水和城市维护标准支出20080505－县区合计_民生政策最低支出需求_2014省级收入12.2（更新后）" xfId="384"/>
    <cellStyle name="_转移支付" xfId="385"/>
    <cellStyle name="常规_河南省2011年度财政总决算生成表20120425" xfId="386"/>
    <cellStyle name="差_自行调整差异系数顺序_2014省级收入12.2（更新后）" xfId="387"/>
    <cellStyle name="好_2008计算资料（8月5）" xfId="388"/>
    <cellStyle name="差_其他部门(按照总人口测算）—20080416_不含人员经费系数_省级财力12.12" xfId="389"/>
    <cellStyle name="差_2006年34青海_省级财力12.12" xfId="390"/>
    <cellStyle name="差_行政公检法测算_县市旗测算-新科目（含人口规模效应）_2014省级收入及财力12.12（更新后）" xfId="391"/>
    <cellStyle name="_综合数据" xfId="392"/>
    <cellStyle name="好_一般预算支出口径剔除表" xfId="393"/>
    <cellStyle name="20% - 强调文字颜色 3 2 5" xfId="394"/>
    <cellStyle name="差_汇总_财力性转移支付2010年预算参考数" xfId="395"/>
    <cellStyle name="差_汇总" xfId="396"/>
    <cellStyle name="_纵横对比" xfId="397"/>
    <cellStyle name="40% - 强调文字颜色 2 2_3.2017全省支出" xfId="398"/>
    <cellStyle name="差_卫生(按照总人口测算）—20080416_不含人员经费系数_财力性转移支付2010年预算参考数" xfId="399"/>
    <cellStyle name="差_34青海_2014省级收入及财力12.12（更新后）" xfId="400"/>
    <cellStyle name="Accent6_2006年33甘肃" xfId="401"/>
    <cellStyle name="百_NJ09-05" xfId="402"/>
    <cellStyle name="好_20 2007年河南结算单_省级财力12.12" xfId="403"/>
    <cellStyle name="¡ã¨" xfId="404"/>
    <cellStyle name="好_Book2_2014省级收入12.2（更新后）" xfId="405"/>
    <cellStyle name="百_NJ18-27" xfId="406"/>
    <cellStyle name="百_NJ18-32" xfId="407"/>
    <cellStyle name="差_农林水和城市维护标准支出20080505－县区合计_2014省级收入12.2（更新后）" xfId="408"/>
    <cellStyle name="好_27重庆_省级财力12.12" xfId="409"/>
    <cellStyle name="差_2008经常性收入" xfId="410"/>
    <cellStyle name="»õ" xfId="411"/>
    <cellStyle name="好_2011年全省及省级预计2011-12-12_基金汇总" xfId="412"/>
    <cellStyle name="好_分县成本差异系数_民生政策最低支出需求_2014省级收入12.2（更新后）" xfId="413"/>
    <cellStyle name="60% - 强调文字颜色 5 2" xfId="414"/>
    <cellStyle name="差_省级基金收出" xfId="415"/>
    <cellStyle name="好_1604月报" xfId="416"/>
    <cellStyle name="差_2010省级行政性收费专项收入批复" xfId="417"/>
    <cellStyle name="差_2007年结算已定项目对账单_2014省级收入12.2（更新后）" xfId="418"/>
    <cellStyle name="差_07临沂" xfId="419"/>
    <cellStyle name="好_2012年省级平衡简表（用）" xfId="420"/>
    <cellStyle name="»õ±ò[" xfId="421"/>
    <cellStyle name="好_县区合并测算20080421_不含人员经费系数" xfId="422"/>
    <cellStyle name="常规 3 3" xfId="423"/>
    <cellStyle name="好_县区合并测算20080421_财力性转移支付2010年预算参考数" xfId="424"/>
    <cellStyle name="20% - 强调文字颜色 4 2 3" xfId="425"/>
    <cellStyle name="Accent6 - 40%" xfId="426"/>
    <cellStyle name="差_27重庆_2014省级收入12.2（更新后）" xfId="427"/>
    <cellStyle name="°" xfId="428"/>
    <cellStyle name="好_2007一般预算支出口径剔除表_财力性转移支付2010年预算参考数" xfId="429"/>
    <cellStyle name="差_教育(按照总人口测算）—20080416" xfId="430"/>
    <cellStyle name="差_省级明细_2016年预算草案1.13_收入汇总" xfId="431"/>
    <cellStyle name="好_22湖南_2014省级收入及财力12.12（更新后）" xfId="432"/>
    <cellStyle name="Normal 3" xfId="433"/>
    <cellStyle name="°_05" xfId="434"/>
    <cellStyle name="好_2011年全省及省级预计2011-12-12_收入汇总" xfId="435"/>
    <cellStyle name="好_不含人员经费系数_2014省级收入12.2（更新后）" xfId="436"/>
    <cellStyle name="°_1" xfId="437"/>
    <cellStyle name="好_Book1_财力性转移支付2010年预算参考数" xfId="438"/>
    <cellStyle name="差_平邑_2014省级收入及财力12.12（更新后）" xfId="439"/>
    <cellStyle name="Normal_#10-Headcount" xfId="440"/>
    <cellStyle name="差_县区合并测算20080423(按照各省比重）_不含人员经费系数" xfId="441"/>
    <cellStyle name="°_17" xfId="442"/>
    <cellStyle name="60% - 强调文字颜色 1 3 2" xfId="443"/>
    <cellStyle name="Filter Input Text" xfId="444"/>
    <cellStyle name="差_Xl0000068 2" xfId="445"/>
    <cellStyle name="差_县区合并测算20080423(按照各省比重）_民生政策最低支出需求" xfId="446"/>
    <cellStyle name="常规 27" xfId="447"/>
    <cellStyle name="常规 32" xfId="448"/>
    <cellStyle name="好_测算总表" xfId="449"/>
    <cellStyle name="°_2003-17" xfId="450"/>
    <cellStyle name="差_核定人数对比_财力性转移支付2010年预算参考数" xfId="451"/>
    <cellStyle name="差_2010省级行政性收费专项收入批复_基金汇总" xfId="452"/>
    <cellStyle name="°_2006-2" xfId="453"/>
    <cellStyle name="60% - Accent3" xfId="454"/>
    <cellStyle name="°_Book3" xfId="455"/>
    <cellStyle name="差_缺口县区测算（11.13）_2014省级收入12.2（更新后）" xfId="456"/>
    <cellStyle name="°_NJ17-14" xfId="457"/>
    <cellStyle name="好_省级明细_冬梅3 2" xfId="458"/>
    <cellStyle name="差_省电力2008年 工作表_省级财力12.12" xfId="459"/>
    <cellStyle name="°_定稿" xfId="460"/>
    <cellStyle name="20% - 强调文字颜色 4 4" xfId="461"/>
    <cellStyle name="差_文体广播事业(按照总人口测算）—20080416_民生政策最低支出需求_财力性转移支付2010年预算参考数" xfId="462"/>
    <cellStyle name="百_NJ17-25" xfId="463"/>
    <cellStyle name="差_复件 复件 2010年预算表格－2010-03-26-（含表间 公式）_2014省级收入及财力12.12（更新后）" xfId="464"/>
    <cellStyle name="°_副本2006-2" xfId="465"/>
    <cellStyle name="60% - 强调文字颜色 2 2" xfId="466"/>
    <cellStyle name="差_省级明细_全省预算代编" xfId="467"/>
    <cellStyle name="好_县市旗测算20080508_不含人员经费系数_财力性转移支付2010年预算参考数" xfId="468"/>
    <cellStyle name="差_34青海_财力性转移支付2010年预算参考数" xfId="469"/>
    <cellStyle name="常规 5" xfId="470"/>
    <cellStyle name="差_2010年收入预测表（20091218)）_支出汇总" xfId="471"/>
    <cellStyle name="60% - 强调文字颜色 3 3 2" xfId="472"/>
    <cellStyle name="°_副本2006-2新" xfId="473"/>
    <cellStyle name="40% - 强调文字颜色 4 2_3.2017全省支出" xfId="474"/>
    <cellStyle name="HEADING1" xfId="475"/>
    <cellStyle name="差_河南 缺口县区测算(地方填报)_财力性转移支付2010年预算参考数" xfId="476"/>
    <cellStyle name="差_2007一般预算支出口径剔除表_省级财力12.12" xfId="477"/>
    <cellStyle name="°_综合数据" xfId="478"/>
    <cellStyle name="好_汇总表_2014省级收入12.2（更新后）" xfId="479"/>
    <cellStyle name="百_NJ18-33" xfId="480"/>
    <cellStyle name="差_2006年28四川_省级财力12.12" xfId="481"/>
    <cellStyle name="20% - 强调文字颜色 4 2 4" xfId="482"/>
    <cellStyle name="°_纵横对比" xfId="483"/>
    <cellStyle name="差_缺口县区测算(按核定人数)_财力性转移支付2010年预算参考数" xfId="484"/>
    <cellStyle name="Percent_laroux" xfId="485"/>
    <cellStyle name="常规 3 4" xfId="486"/>
    <cellStyle name="差_11大理_省级财力12.12" xfId="487"/>
    <cellStyle name="百_NJ18-05" xfId="488"/>
    <cellStyle name="百_NJ18-10" xfId="489"/>
    <cellStyle name="°ù·" xfId="490"/>
    <cellStyle name="°ù·ö±è" xfId="491"/>
    <cellStyle name="0,0_x000a__x000a_NA_x000a__x000a_" xfId="492"/>
    <cellStyle name="强调文字颜色 2 2 2" xfId="493"/>
    <cellStyle name="20% - Accent1" xfId="494"/>
    <cellStyle name="Accent1 - 20%" xfId="495"/>
    <cellStyle name="强调文字颜色 2 2 3" xfId="496"/>
    <cellStyle name="差_2016年中原银行税收基数短收市县负担情况表" xfId="497"/>
    <cellStyle name="20% - Accent2" xfId="498"/>
    <cellStyle name="差_县区合并测算20080423(按照各省比重）_民生政策最低支出需求_2014省级收入及财力12.12（更新后）" xfId="499"/>
    <cellStyle name="60% - 强调文字颜色 3 2 2" xfId="500"/>
    <cellStyle name="强调文字颜色 2 2 4" xfId="501"/>
    <cellStyle name="20% - Accent3" xfId="502"/>
    <cellStyle name="好_电力公司增值税划转_2014省级收入及财力12.12（更新后）" xfId="503"/>
    <cellStyle name="差_分县成本差异系数_省级财力12.12" xfId="504"/>
    <cellStyle name="差_县市旗测算-新科目（20080626）_民生政策最低支出需求" xfId="505"/>
    <cellStyle name="差_市辖区测算20080510_省级财力12.12" xfId="506"/>
    <cellStyle name="60% - 强调文字颜色 3 2 3" xfId="507"/>
    <cellStyle name="差_行政公检法测算_县市旗测算-新科目（含人口规模效应）_2014省级收入12.2（更新后）" xfId="508"/>
    <cellStyle name="好_汇总_省级财力12.12" xfId="509"/>
    <cellStyle name="20% - Accent4" xfId="510"/>
    <cellStyle name="60% - 强调文字颜色 3 2 4" xfId="511"/>
    <cellStyle name="好_2009年省对市县转移支付测算表(9.27)" xfId="512"/>
    <cellStyle name="差_1110洱源县_2014省级收入及财力12.12（更新后）" xfId="513"/>
    <cellStyle name="好_11大理_财力性转移支付2010年预算参考数" xfId="514"/>
    <cellStyle name="20% - Accent5" xfId="515"/>
    <cellStyle name="货币[" xfId="516"/>
    <cellStyle name="差_县市旗测算-新科目（20080627）_2014省级收入及财力12.12（更新后）" xfId="517"/>
    <cellStyle name="差_省级明细_Xl0000071_收入汇总" xfId="518"/>
    <cellStyle name="标题 3 2_1.3日 2017年预算草案 - 副本" xfId="519"/>
    <cellStyle name="20% - Accent6" xfId="520"/>
    <cellStyle name="差_2006年30云南" xfId="521"/>
    <cellStyle name="解释性文本 3 2" xfId="522"/>
    <cellStyle name="差_行政（人员）_不含人员经费系数_2014省级收入及财力12.12（更新后）" xfId="523"/>
    <cellStyle name="Note" xfId="524"/>
    <cellStyle name="差_2008年全省人员信息" xfId="525"/>
    <cellStyle name="20% - 强调文字颜色 1 2 2" xfId="526"/>
    <cellStyle name="好_电力公司增值税划转_省级财力12.12" xfId="527"/>
    <cellStyle name="40% - 强调文字颜色 2 2" xfId="528"/>
    <cellStyle name="20% - 强调文字颜色 1 2 3" xfId="529"/>
    <cellStyle name="40% - 强调文字颜色 2 3" xfId="530"/>
    <cellStyle name="好_省电力2008年 工作表_基金汇总" xfId="531"/>
    <cellStyle name="好_05潍坊" xfId="532"/>
    <cellStyle name="差_2007一般预算支出口径剔除表_2014省级收入及财力12.12（更新后）" xfId="533"/>
    <cellStyle name="好_2007一般预算支出口径剔除表" xfId="534"/>
    <cellStyle name="20% - 强调文字颜色 1 2 4" xfId="535"/>
    <cellStyle name="20% - 强调文字颜色 1 2 5" xfId="536"/>
    <cellStyle name="20% - 强调文字颜色 1 3" xfId="537"/>
    <cellStyle name="Accent5 - 20%" xfId="538"/>
    <cellStyle name="好_Xl0000068_2017年预算草案（债务）" xfId="539"/>
    <cellStyle name="好_20171126--2018年省级收入预算（打印）" xfId="540"/>
    <cellStyle name="20% - 强调文字颜色 1 3 2" xfId="541"/>
    <cellStyle name="20% - 强调文字颜色 1 4" xfId="542"/>
    <cellStyle name="差_22湖南_省级财力12.12" xfId="543"/>
    <cellStyle name="差_Material reprot In Apr (2)" xfId="544"/>
    <cellStyle name="20% - 强调文字颜色 2 2" xfId="545"/>
    <cellStyle name="差_Xl0000071_收入汇总" xfId="546"/>
    <cellStyle name="差_2010年全省供养人员" xfId="547"/>
    <cellStyle name="差_行政(燃修费)_不含人员经费系数" xfId="548"/>
    <cellStyle name="20% - 强调文字颜色 2 2 2" xfId="549"/>
    <cellStyle name="好_Sheet1_2" xfId="550"/>
    <cellStyle name="差_下文（表）" xfId="551"/>
    <cellStyle name="差_其他部门(按照总人口测算）—20080416_县市旗测算-新科目（含人口规模效应）_省级财力12.12" xfId="552"/>
    <cellStyle name="20% - 强调文字颜色 2 2 3" xfId="553"/>
    <cellStyle name="20% - 强调文字颜色 2 2_3.2017全省支出" xfId="554"/>
    <cellStyle name="3_03-17" xfId="555"/>
    <cellStyle name="20% - 强调文字颜色 2 3" xfId="556"/>
    <cellStyle name="20% - 强调文字颜色 2 3 2" xfId="557"/>
    <cellStyle name="好_河南 缺口县区测算(地方填报)_省级财力12.12" xfId="558"/>
    <cellStyle name="差_0502通海县" xfId="559"/>
    <cellStyle name="20% - 强调文字颜色 2 4" xfId="560"/>
    <cellStyle name="Heading 2" xfId="561"/>
    <cellStyle name="Currency_04" xfId="562"/>
    <cellStyle name="20% - 强调文字颜色 3 2" xfId="563"/>
    <cellStyle name="20% - 强调文字颜色 3 2 2" xfId="564"/>
    <cellStyle name="20% - 强调文字颜色 3 2 3" xfId="565"/>
    <cellStyle name="20% - 强调文字颜色 3 2 4" xfId="566"/>
    <cellStyle name="链接单元格 3_1.3日 2017年预算草案 - 副本" xfId="567"/>
    <cellStyle name="差_商品交易所2006--2008年税收_2014省级收入及财力12.12（更新后）" xfId="568"/>
    <cellStyle name="差_2011年预算表格2010.12.9_2014省级收入及财力12.12（更新后）" xfId="569"/>
    <cellStyle name="差_28四川_2014省级收入及财力12.12（更新后）" xfId="570"/>
    <cellStyle name="好_省电力2008年 工作表_支出汇总" xfId="571"/>
    <cellStyle name="20% - 强调文字颜色 3 2_3.2017全省支出" xfId="572"/>
    <cellStyle name="Heading 4" xfId="573"/>
    <cellStyle name="20% - 强调文字颜色 3 4" xfId="574"/>
    <cellStyle name="差_财力差异计算表(不含非农业区)_2014省级收入及财力12.12（更新后）" xfId="575"/>
    <cellStyle name="60% - 强调文字颜色 1 2" xfId="576"/>
    <cellStyle name="百_NJ17-23" xfId="577"/>
    <cellStyle name="百_NJ17-18" xfId="578"/>
    <cellStyle name="差_2010年收入预测表（20091218)）" xfId="579"/>
    <cellStyle name="20% - 强调文字颜色 4 2" xfId="580"/>
    <cellStyle name="差_410927000_台前县_省级财力12.12" xfId="581"/>
    <cellStyle name="Ç§·" xfId="582"/>
    <cellStyle name="差_市辖区测算-新科目（20080626）_不含人员经费系数_2014省级收入12.2（更新后）" xfId="583"/>
    <cellStyle name="差_其他部门(按照总人口测算）—20080416_民生政策最低支出需求_2014省级收入及财力12.12（更新后）" xfId="584"/>
    <cellStyle name="20% - 强调文字颜色 4 2 2" xfId="585"/>
    <cellStyle name="差_2010省对市县转移支付测算表(10-21）_省级财力12.12" xfId="586"/>
    <cellStyle name="差_财政供养人员_2014省级收入及财力12.12（更新后）" xfId="587"/>
    <cellStyle name="百_NJ17-19" xfId="588"/>
    <cellStyle name="差_20河南_2014省级收入12.2（更新后）" xfId="589"/>
    <cellStyle name="20% - 强调文字颜色 4 3" xfId="590"/>
    <cellStyle name="20% - 强调文字颜色 4 3 2" xfId="591"/>
    <cellStyle name="20% - 强调文字颜色 5 2" xfId="592"/>
    <cellStyle name="20% - 强调文字颜色 5 2 2" xfId="593"/>
    <cellStyle name="20% - 强调文字颜色 5 2 3" xfId="594"/>
    <cellStyle name="20% - 强调文字颜色 5 2 4" xfId="595"/>
    <cellStyle name="20% - 强调文字颜色 6 2_3.2017全省支出" xfId="596"/>
    <cellStyle name="差_2012年结余使用" xfId="597"/>
    <cellStyle name="差_22湖南_2014省级收入及财力12.12（更新后）" xfId="598"/>
    <cellStyle name="差_县市旗测算20080508_县市旗测算-新科目（含人口规模效应）_省级财力12.12" xfId="599"/>
    <cellStyle name="20% - 强调文字颜色 5 2 5" xfId="600"/>
    <cellStyle name="差_不含人员经费系数_2014省级收入及财力12.12（更新后）" xfId="601"/>
    <cellStyle name="20% - 强调文字颜色 5 2_3.2017全省支出" xfId="602"/>
    <cellStyle name="20% - 强调文字颜色 5 3" xfId="603"/>
    <cellStyle name="好_27重庆_2014省级收入12.2（更新后）" xfId="604"/>
    <cellStyle name="百分比 3" xfId="605"/>
    <cellStyle name="20% - 强调文字颜色 5 3 2" xfId="606"/>
    <cellStyle name="差_县市旗测算-新科目（20080626）_县市旗测算-新科目（含人口规模效应）_财力性转移支付2010年预算参考数" xfId="607"/>
    <cellStyle name="差_商品交易所2006--2008年税收_省级财力12.12" xfId="608"/>
    <cellStyle name="差_2011年预算表格2010.12.9_省级财力12.12" xfId="609"/>
    <cellStyle name="差_28四川_省级财力12.12" xfId="610"/>
    <cellStyle name="60% - 强调文字颜色 6 2 4" xfId="611"/>
    <cellStyle name="20% - 强调文字颜色 6 2" xfId="612"/>
    <cellStyle name="差_县区合并测算20080423(按照各省比重）" xfId="613"/>
    <cellStyle name="20% - 强调文字颜色 6 2 3" xfId="614"/>
    <cellStyle name="常规 10_3.2017全省支出" xfId="615"/>
    <cellStyle name="差_00省级(打印)" xfId="616"/>
    <cellStyle name="20% - 强调文字颜色 6 2 4" xfId="617"/>
    <cellStyle name="20% - 强调文字颜色 6 2 5" xfId="618"/>
    <cellStyle name="20% - 强调文字颜色 6 3" xfId="619"/>
    <cellStyle name="Æõí¨" xfId="620"/>
    <cellStyle name="20% - 强调文字颜色 6 3 2" xfId="621"/>
    <cellStyle name="差_人员工资和公用经费3_财力性转移支付2010年预算参考数" xfId="622"/>
    <cellStyle name="3" xfId="623"/>
    <cellStyle name="3?" xfId="624"/>
    <cellStyle name="差_2007年收支情况及2008年收支预计表(汇总表)" xfId="625"/>
    <cellStyle name="差_税负测算" xfId="626"/>
    <cellStyle name="Accent2" xfId="627"/>
    <cellStyle name="差_省级明细_冬梅3_基金汇总" xfId="628"/>
    <cellStyle name="差_2009全省决算表（批复后）" xfId="629"/>
    <cellStyle name="好_Xl0000071_基金汇总" xfId="630"/>
    <cellStyle name="40% - 强调文字颜色 1 4" xfId="631"/>
    <cellStyle name="3?ê" xfId="632"/>
    <cellStyle name="60% - 强调文字颜色 5 3" xfId="633"/>
    <cellStyle name="差_05潍坊" xfId="634"/>
    <cellStyle name="好_河南 缺口县区测算(地方填报白)" xfId="635"/>
    <cellStyle name="40% - 强调文字颜色 5 3 2" xfId="636"/>
    <cellStyle name="3_04-19" xfId="637"/>
    <cellStyle name="Bad" xfId="638"/>
    <cellStyle name="差_1110洱源县_2014省级收入12.2（更新后）" xfId="639"/>
    <cellStyle name="3_2005-18" xfId="640"/>
    <cellStyle name="3_2005-19" xfId="641"/>
    <cellStyle name="差_县市旗测算-新科目（20080627）_不含人员经费系数_财力性转移支付2010年预算参考数" xfId="642"/>
    <cellStyle name="3_封面" xfId="643"/>
    <cellStyle name="差_财政厅编制用表（2011年报省人大）_支出汇总" xfId="644"/>
    <cellStyle name="3¡" xfId="645"/>
    <cellStyle name="差_20160105省级2016年预算情况表（最新）_2017年预算草案（债务）" xfId="646"/>
    <cellStyle name="差_省级明细_冬梅3_收入汇总" xfId="647"/>
    <cellStyle name="3￡" xfId="648"/>
    <cellStyle name="好_Xl0000071_收入汇总" xfId="649"/>
    <cellStyle name="³£" xfId="650"/>
    <cellStyle name="差_2007结算与财力(6.2)" xfId="651"/>
    <cellStyle name="好_2008年支出调整_2014省级收入12.2（更新后）" xfId="652"/>
    <cellStyle name="3￡1" xfId="653"/>
    <cellStyle name="差_其他部门(按照总人口测算）—20080416_民生政策最低支出需求_2014省级收入12.2（更新后）" xfId="654"/>
    <cellStyle name="差_0605石屏县" xfId="655"/>
    <cellStyle name="差_其他部门(按照总人口测算）—20080416_财力性转移支付2010年预算参考数" xfId="656"/>
    <cellStyle name="³£¹æ" xfId="657"/>
    <cellStyle name="差_财政供养人员_2014省级收入12.2（更新后）" xfId="658"/>
    <cellStyle name="40% - Accent1" xfId="659"/>
    <cellStyle name="差_2008年财政收支预算草案(1.4)_基金汇总" xfId="660"/>
    <cellStyle name="好_省级明细_全省收入代编最新_2017年预算草案（债务）" xfId="661"/>
    <cellStyle name="40% - Accent2" xfId="662"/>
    <cellStyle name="差_不含人员经费系数_财力性转移支付2010年预算参考数" xfId="663"/>
    <cellStyle name="好_1110洱源县_省级财力12.12" xfId="664"/>
    <cellStyle name="标题 1 3_1.3日 2017年预算草案 - 副本" xfId="665"/>
    <cellStyle name="40% - Accent3" xfId="666"/>
    <cellStyle name="差_市辖区测算20080510_2014省级收入12.2（更新后）" xfId="667"/>
    <cellStyle name="Normal - Style1" xfId="668"/>
    <cellStyle name="40% - Accent4" xfId="669"/>
    <cellStyle name="好_山东省民生支出标准" xfId="670"/>
    <cellStyle name="差_分县成本差异系数_2014省级收入12.2（更新后）" xfId="671"/>
    <cellStyle name="好_20河南(财政部2010年县级基本财力测算数据)_2014省级收入12.2（更新后）" xfId="672"/>
    <cellStyle name="40% - Accent5" xfId="673"/>
    <cellStyle name="警告文本 2" xfId="674"/>
    <cellStyle name="好_2008计算资料（8月11日终稿）" xfId="675"/>
    <cellStyle name="差_省级明细_2016年预算草案1.13_支出汇总" xfId="676"/>
    <cellStyle name="40% - Accent6" xfId="677"/>
    <cellStyle name="差_财政供养人员_省级财力12.12" xfId="678"/>
    <cellStyle name="警告文本 3" xfId="679"/>
    <cellStyle name="40% - 强调文字颜色 1 2" xfId="680"/>
    <cellStyle name="好_20河南" xfId="681"/>
    <cellStyle name="百_NJ18-01" xfId="682"/>
    <cellStyle name="40% - 强调文字颜色 1 2 2" xfId="683"/>
    <cellStyle name="好_410927000_台前县_2014省级收入12.2（更新后）" xfId="684"/>
    <cellStyle name="百_NJ18-02" xfId="685"/>
    <cellStyle name="40% - 强调文字颜色 1 2 3" xfId="686"/>
    <cellStyle name="百_NJ18-03" xfId="687"/>
    <cellStyle name="40% - 强调文字颜色 1 2 4" xfId="688"/>
    <cellStyle name="百_NJ18-04" xfId="689"/>
    <cellStyle name="40% - 强调文字颜色 1 2 5" xfId="690"/>
    <cellStyle name="Percent [2]" xfId="691"/>
    <cellStyle name="差_Sheet1_全省基金收支" xfId="692"/>
    <cellStyle name="40% - 强调文字颜色 5 2 4" xfId="693"/>
    <cellStyle name="差_2_2014省级收入12.2（更新后）" xfId="694"/>
    <cellStyle name="40% - 强调文字颜色 1 2_3.2017全省支出" xfId="695"/>
    <cellStyle name="差_不含人员经费系数" xfId="696"/>
    <cellStyle name="差_电力公司增值税划转" xfId="697"/>
    <cellStyle name="好_附表_2014省级收入12.2（更新后）" xfId="698"/>
    <cellStyle name="好_2007年中央财政与河南省财政年终决算结算单_2014省级收入及财力12.12（更新后）" xfId="699"/>
    <cellStyle name="差_复件 2012年地方财政公共预算分级平衡情况表（5" xfId="700"/>
    <cellStyle name="Accent1" xfId="701"/>
    <cellStyle name="常规 9 2" xfId="702"/>
    <cellStyle name="40% - 强调文字颜色 1 3" xfId="703"/>
    <cellStyle name="差_缺口县区测算(财政部标准)_2014省级收入及财力12.12（更新后）" xfId="704"/>
    <cellStyle name="好_缺口县区测算(财政部标准)_财力性转移支付2010年预算参考数" xfId="705"/>
    <cellStyle name="40% - 强调文字颜色 1 3 2" xfId="706"/>
    <cellStyle name="好_2008年全省汇总收支计算表_2014省级收入12.2（更新后）" xfId="707"/>
    <cellStyle name="40% - 强调文字颜色 2 2 2" xfId="708"/>
    <cellStyle name="40% - 强调文字颜色 2 2 3" xfId="709"/>
    <cellStyle name="40% - 强调文字颜色 2 2 4" xfId="710"/>
    <cellStyle name="好_20 2007年河南结算单_2013省级预算附表" xfId="711"/>
    <cellStyle name="40% - 强调文字颜色 2 2 5" xfId="712"/>
    <cellStyle name="好_县区合并测算20080423(按照各省比重）_民生政策最低支出需求" xfId="713"/>
    <cellStyle name="常规 11 2" xfId="714"/>
    <cellStyle name="差_2007年中央财政与河南省财政年终决算结算单_附表1-6" xfId="715"/>
    <cellStyle name="40% - 强调文字颜色 2 3 2" xfId="716"/>
    <cellStyle name="差_2006年33甘肃" xfId="717"/>
    <cellStyle name="40% - 强调文字颜色 3 2" xfId="718"/>
    <cellStyle name="差_14安徽_省级财力12.12" xfId="719"/>
    <cellStyle name="好_20160105省级2016年预算情况表（最新）_支出汇总" xfId="720"/>
    <cellStyle name="差_云南省2008年转移支付测算——州市本级考核部分及政策性测算_省级财力12.12" xfId="721"/>
    <cellStyle name="差_2010年收入预测表（20091219)）_收入汇总" xfId="722"/>
    <cellStyle name="差_河南 缺口县区测算(地方填报)_2014省级收入及财力12.12（更新后）" xfId="723"/>
    <cellStyle name="40% - 强调文字颜色 3 2 2" xfId="724"/>
    <cellStyle name="差_成本差异系数（含人口规模）_财力性转移支付2010年预算参考数" xfId="725"/>
    <cellStyle name="40% - 强调文字颜色 3 2 4" xfId="726"/>
    <cellStyle name="常规_2016年省本级社会保险基金收支预算表细化" xfId="727"/>
    <cellStyle name="差_市辖区测算20080510" xfId="728"/>
    <cellStyle name="40% - 强调文字颜色 3 2 5" xfId="729"/>
    <cellStyle name="差_分县成本差异系数" xfId="730"/>
    <cellStyle name="40% - 强调文字颜色 3 2_3.2017全省支出" xfId="731"/>
    <cellStyle name="差_表一_2014省级收入12.2（更新后）" xfId="732"/>
    <cellStyle name="40% - 强调文字颜色 3 3" xfId="733"/>
    <cellStyle name="好_1_财力性转移支付2010年预算参考数" xfId="734"/>
    <cellStyle name="好_测算结果_省级财力12.12" xfId="735"/>
    <cellStyle name="差_2008年财政收支预算草案(1.4)" xfId="736"/>
    <cellStyle name="常规 30" xfId="737"/>
    <cellStyle name="常规 25" xfId="738"/>
    <cellStyle name="40% - 强调文字颜色 3 3 2" xfId="739"/>
    <cellStyle name="差_2008年财政收支预算草案(1.4) 2" xfId="740"/>
    <cellStyle name="好_2010年收入预测表（20091230)）_支出汇总" xfId="741"/>
    <cellStyle name="40% - 强调文字颜色 3 4" xfId="742"/>
    <cellStyle name="差_县区合并测算20080423(按照各省比重）_不含人员经费系数_财力性转移支付2010年预算参考数" xfId="743"/>
    <cellStyle name="40% - 强调文字颜色 4 2 3" xfId="744"/>
    <cellStyle name="40% - 强调文字颜色 4 2 5" xfId="745"/>
    <cellStyle name="差_3.2017全省支出" xfId="746"/>
    <cellStyle name="好_省级明细_社保2017年预算草案1.3" xfId="747"/>
    <cellStyle name="好_2010年收入预测表（20091218)）_基金汇总" xfId="748"/>
    <cellStyle name="差_410927000_台前县_2014省级收入及财力12.12（更新后）" xfId="749"/>
    <cellStyle name="40% - 强调文字颜色 4 3" xfId="750"/>
    <cellStyle name="差_12滨州" xfId="751"/>
    <cellStyle name="差_云南 缺口县区测算(地方填报)_2014省级收入12.2（更新后）" xfId="752"/>
    <cellStyle name="差_河南省----2009-05-21（补充数据）_2013省级预算附表" xfId="753"/>
    <cellStyle name="好 2 3" xfId="754"/>
    <cellStyle name="40% - 强调文字颜色 5 2" xfId="755"/>
    <cellStyle name="差_行政(燃修费)_不含人员经费系数_2014省级收入12.2（更新后）" xfId="756"/>
    <cellStyle name="差_省级支出_1" xfId="757"/>
    <cellStyle name="差_县区合并测算20080423(按照各省比重）_县市旗测算-新科目（含人口规模效应）_2014省级收入及财力12.12（更新后）" xfId="758"/>
    <cellStyle name="差_20河南(财政部2010年县级基本财力测算数据)_2014省级收入及财力12.12（更新后）" xfId="759"/>
    <cellStyle name="60% - 强调文字颜色 4 3" xfId="760"/>
    <cellStyle name="40% - 强调文字颜色 5 2 2" xfId="761"/>
    <cellStyle name="差_其他部门(按照总人口测算）—20080416_不含人员经费系数_2014省级收入12.2（更新后）" xfId="762"/>
    <cellStyle name="差_2006年34青海_2014省级收入12.2（更新后）" xfId="763"/>
    <cellStyle name="好_省级明细_Book1_2017年预算草案（债务）" xfId="764"/>
    <cellStyle name="60% - 强调文字颜色 4 4" xfId="765"/>
    <cellStyle name="好_2007年收支情况及2008年收支预计表(汇总表)_财力性转移支付2010年预算参考数" xfId="766"/>
    <cellStyle name="差_表一" xfId="767"/>
    <cellStyle name="差_县区合并测算20080423(按照各省比重）_民生政策最低支出需求_省级财力12.12" xfId="768"/>
    <cellStyle name="40% - 强调文字颜色 5 2 3" xfId="769"/>
    <cellStyle name="差_省级明细_2016年预算草案" xfId="770"/>
    <cellStyle name="差_文体广播事业(按照总人口测算）—20080416_县市旗测算-新科目（含人口规模效应）_财力性转移支付2010年预算参考数" xfId="771"/>
    <cellStyle name="差_人员工资和公用经费_2014省级收入及财力12.12（更新后）" xfId="772"/>
    <cellStyle name="差_11大理_2014省级收入12.2（更新后）" xfId="773"/>
    <cellStyle name="差_省级明细_代编全省支出预算修改 2" xfId="774"/>
    <cellStyle name="40% - 强调文字颜色 5 2 5" xfId="775"/>
    <cellStyle name="差_Xl0000068_收入汇总" xfId="776"/>
    <cellStyle name="差_行政(燃修费)_2014省级收入及财力12.12（更新后）" xfId="777"/>
    <cellStyle name="差_省级明细_2017年预算草案（债务）" xfId="778"/>
    <cellStyle name="40% - 强调文字颜色 5 2_3.2017全省支出" xfId="779"/>
    <cellStyle name="好 2 4" xfId="780"/>
    <cellStyle name="40% - 强调文字颜色 5 3" xfId="781"/>
    <cellStyle name="差_省级支出_2" xfId="782"/>
    <cellStyle name="好_分县成本差异系数_2014省级收入12.2（更新后）" xfId="783"/>
    <cellStyle name="好 3 3" xfId="784"/>
    <cellStyle name="40% - 强调文字颜色 6 2" xfId="785"/>
    <cellStyle name="常规 4_2008年横排表0721" xfId="786"/>
    <cellStyle name="40% - 强调文字颜色 6 2 2" xfId="787"/>
    <cellStyle name="Date" xfId="788"/>
    <cellStyle name="差_商品交易所2006--2008年税收_2014省级收入12.2（更新后）" xfId="789"/>
    <cellStyle name="差_2011年预算表格2010.12.9_2014省级收入12.2（更新后）" xfId="790"/>
    <cellStyle name="差_28四川_2014省级收入12.2（更新后）" xfId="791"/>
    <cellStyle name="差_转移支付_2014省级收入及财力12.12（更新后）" xfId="792"/>
    <cellStyle name="40% - 强调文字颜色 6 2 3" xfId="793"/>
    <cellStyle name="40% - 强调文字颜色 6 2 4" xfId="794"/>
    <cellStyle name="差_人员工资和公用经费_财力性转移支付2010年预算参考数" xfId="795"/>
    <cellStyle name="40% - 强调文字颜色 6 2 5" xfId="796"/>
    <cellStyle name="差_20171126--2018年省级收入预算（打印）" xfId="797"/>
    <cellStyle name="40% - 强调文字颜色 6 3" xfId="798"/>
    <cellStyle name="千位" xfId="799"/>
    <cellStyle name="差_县市旗测算-新科目（20080627）_县市旗测算-新科目（含人口规模效应）_财力性转移支付2010年预算参考数" xfId="800"/>
    <cellStyle name="差_县区合并测算20080421_民生政策最低支出需求_财力性转移支付2010年预算参考数" xfId="801"/>
    <cellStyle name="差_2011年预算大表11-26_支出汇总" xfId="802"/>
    <cellStyle name="40% - 强调文字颜色 6 3 2" xfId="803"/>
    <cellStyle name="好_下文" xfId="804"/>
    <cellStyle name="60% - 强调文字颜色 4 2 2" xfId="805"/>
    <cellStyle name="40% - 强调文字颜色 6 4" xfId="806"/>
    <cellStyle name="好_20河南_省级财力12.12" xfId="807"/>
    <cellStyle name="好_2011年预算表格2010.12.9 2" xfId="808"/>
    <cellStyle name="60% - Accent2" xfId="809"/>
    <cellStyle name="好_商品交易所2006--2008年税收 2" xfId="810"/>
    <cellStyle name="好_2010年收入预测表（20091230)）_基金汇总" xfId="811"/>
    <cellStyle name="差_市辖区测算20080510_县市旗测算-新科目（含人口规模效应）_财力性转移支付2010年预算参考数" xfId="812"/>
    <cellStyle name="好_省电力2008年 工作表" xfId="813"/>
    <cellStyle name="好_5.2017省本级收入" xfId="814"/>
    <cellStyle name="差_2010省对市县转移支付测算表(10-21）_2014省级收入及财力12.12（更新后）" xfId="815"/>
    <cellStyle name="强调 3" xfId="816"/>
    <cellStyle name="60% - Accent6" xfId="817"/>
    <cellStyle name="强调文字颜色 4 3" xfId="818"/>
    <cellStyle name="百_NJ17-08" xfId="819"/>
    <cellStyle name="差_1" xfId="820"/>
    <cellStyle name="60% - 强调文字颜色 1 2 2" xfId="821"/>
    <cellStyle name="60% - 强调文字颜色 1 2 3" xfId="822"/>
    <cellStyle name="Ç§·öî»" xfId="823"/>
    <cellStyle name="差_2006年水利统计指标统计表_省级财力12.12" xfId="824"/>
    <cellStyle name="60% - 强调文字颜色 5 2_3.2017全省支出" xfId="825"/>
    <cellStyle name="60% - 强调文字颜色 1 2 4" xfId="826"/>
    <cellStyle name="差_农林水和城市维护标准支出20080505－县区合计_县市旗测算-新科目（含人口规模效应）" xfId="827"/>
    <cellStyle name="标题 3 2" xfId="828"/>
    <cellStyle name="60% - 强调文字颜色 1 2_3.2017全省支出" xfId="829"/>
    <cellStyle name="60% - 强调文字颜色 1 3" xfId="830"/>
    <cellStyle name="差_附表" xfId="831"/>
    <cellStyle name="60% - 强调文字颜色 1 4" xfId="832"/>
    <cellStyle name="差_电力公司增值税划转_2014省级收入12.2（更新后）" xfId="833"/>
    <cellStyle name="Accent6 - 60%" xfId="834"/>
    <cellStyle name="60% - 强调文字颜色 2 2 3" xfId="835"/>
    <cellStyle name="60% - 强调文字颜色 2 2 4" xfId="836"/>
    <cellStyle name="好_行政（人员）_不含人员经费系数_2014省级收入及财力12.12（更新后）" xfId="837"/>
    <cellStyle name="差_2006年27重庆" xfId="838"/>
    <cellStyle name="好_河南省----2009-05-21（补充数据）" xfId="839"/>
    <cellStyle name="60% - 强调文字颜色 2 2_3.2017全省支出" xfId="840"/>
    <cellStyle name="60% - 强调文字颜色 2 3 2" xfId="841"/>
    <cellStyle name="差_20河南_2014省级收入及财力12.12（更新后）" xfId="842"/>
    <cellStyle name="注释 2" xfId="843"/>
    <cellStyle name="差_30云南_1_省级财力12.12" xfId="844"/>
    <cellStyle name="差_省属监狱人员级别表(驻外)_支出汇总" xfId="845"/>
    <cellStyle name="60% - 强调文字颜色 3 2" xfId="846"/>
    <cellStyle name="好_河南省农村义务教育教师绩效工资测算表8-12" xfId="847"/>
    <cellStyle name="Filter Label" xfId="848"/>
    <cellStyle name="差_测算总表" xfId="849"/>
    <cellStyle name="Accent4" xfId="850"/>
    <cellStyle name="60% - 强调文字颜色 3 2_3.2017全省支出" xfId="851"/>
    <cellStyle name="60% - 强调文字颜色 3 3" xfId="852"/>
    <cellStyle name="差_2009年财力测算情况11.19" xfId="853"/>
    <cellStyle name="60% - 强调文字颜色 4 2 4" xfId="854"/>
    <cellStyle name="注释 3 2" xfId="855"/>
    <cellStyle name="差_2010年收入预测表（20091230)）_支出汇总" xfId="856"/>
    <cellStyle name="好_国有资本经营预算（2011年报省人大） 2" xfId="857"/>
    <cellStyle name="60% - 强调文字颜色 6 4" xfId="858"/>
    <cellStyle name="60% - 强调文字颜色 4 2_3.2017全省支出" xfId="859"/>
    <cellStyle name="差_2008年支出调整" xfId="860"/>
    <cellStyle name="常规 20" xfId="861"/>
    <cellStyle name="常规 15" xfId="862"/>
    <cellStyle name="60% - 强调文字颜色 4 3 2" xfId="863"/>
    <cellStyle name="Check Cell" xfId="864"/>
    <cellStyle name="60% - 强调文字颜色 5 2 2" xfId="865"/>
    <cellStyle name="差_河南省----2009-05-21（补充数据）_省级财力12.12" xfId="866"/>
    <cellStyle name="60% - 强调文字颜色 5 2 3" xfId="867"/>
    <cellStyle name="60% - 强调文字颜色 5 2 4" xfId="868"/>
    <cellStyle name="差_汇总表_省级财力12.12" xfId="869"/>
    <cellStyle name="RowLevel_0" xfId="870"/>
    <cellStyle name="好_2008年一般预算支出预计" xfId="871"/>
    <cellStyle name="60% - 强调文字颜色 5 3 2" xfId="872"/>
    <cellStyle name="Normal 8" xfId="873"/>
    <cellStyle name="差_河南 缺口县区测算(地方填报白)_2014省级收入12.2（更新后）" xfId="874"/>
    <cellStyle name="60% - 强调文字颜色 6 2" xfId="875"/>
    <cellStyle name="差_市辖区测算20080510_县市旗测算-新科目（含人口规模效应）_2014省级收入及财力12.12（更新后）" xfId="876"/>
    <cellStyle name="Header2" xfId="877"/>
    <cellStyle name="强调文字颜色 5 2 3" xfId="878"/>
    <cellStyle name="差_县区合并测算20080423(按照各省比重）_2014省级收入12.2（更新后）" xfId="879"/>
    <cellStyle name="差_河南省农村义务教育教师绩效工资测算表8-12_省级财力12.12" xfId="880"/>
    <cellStyle name="60% - 强调文字颜色 6 2 2" xfId="881"/>
    <cellStyle name="差_行政（人员）_民生政策最低支出需求" xfId="882"/>
    <cellStyle name="60% - 强调文字颜色 6 2 3" xfId="883"/>
    <cellStyle name="差_0605石屏县_2014省级收入12.2（更新后）" xfId="884"/>
    <cellStyle name="标题 2 4" xfId="885"/>
    <cellStyle name="差_1_2014省级收入及财力12.12（更新后）" xfId="886"/>
    <cellStyle name="好_国有资本经营预算（2011年报省人大）_收入汇总" xfId="887"/>
    <cellStyle name="60% - 强调文字颜色 6 2_3.2017全省支出" xfId="888"/>
    <cellStyle name="60% - 强调文字颜色 6 3" xfId="889"/>
    <cellStyle name="好_2007年中央财政与河南省财政年终决算结算单_2017年预算草案（债务）" xfId="890"/>
    <cellStyle name="Accent1 - 40%" xfId="891"/>
    <cellStyle name="差_成本差异系数（含人口规模）_2014省级收入12.2（更新后）" xfId="892"/>
    <cellStyle name="Accent1 - 60%" xfId="893"/>
    <cellStyle name="差_卫生(按照总人口测算）—20080416_不含人员经费系数_省级财力12.12" xfId="894"/>
    <cellStyle name="Accent1_2006年33甘肃" xfId="895"/>
    <cellStyle name="差_2009年省对市县转移支付测算表(9.27)_2014省级收入及财力12.12（更新后）" xfId="896"/>
    <cellStyle name="差_省电力2008年 工作表_附表1-6" xfId="897"/>
    <cellStyle name="百_封面" xfId="898"/>
    <cellStyle name="好_2007年结算已定项目对账单 2" xfId="899"/>
    <cellStyle name="Accent2 - 20%" xfId="900"/>
    <cellStyle name="Accent2_2006年33甘肃" xfId="901"/>
    <cellStyle name="差_2011年预算大表11-26 2" xfId="902"/>
    <cellStyle name="好_2012年省级平衡表" xfId="903"/>
    <cellStyle name="好_2006年28四川_2014省级收入及财力12.12（更新后）" xfId="904"/>
    <cellStyle name="差_县市旗测算20080508_不含人员经费系数_2014省级收入12.2（更新后）" xfId="905"/>
    <cellStyle name="Accent3" xfId="906"/>
    <cellStyle name="Accent3 - 20%" xfId="907"/>
    <cellStyle name="Accent3 - 40%" xfId="908"/>
    <cellStyle name="Accent3_2006年33甘肃" xfId="909"/>
    <cellStyle name="Accent4 - 20%" xfId="910"/>
    <cellStyle name="Accent4 - 40%" xfId="911"/>
    <cellStyle name="Accent4 - 60%" xfId="912"/>
    <cellStyle name="好_行政(燃修费)" xfId="913"/>
    <cellStyle name="Accent4_Sheet2" xfId="914"/>
    <cellStyle name="差_县区合并测算20080423(按照各省比重）_县市旗测算-新科目（含人口规模效应）_财力性转移支付2010年预算参考数" xfId="915"/>
    <cellStyle name="差_教育(按照总人口测算）—20080416_2014省级收入12.2（更新后）" xfId="916"/>
    <cellStyle name="差_2006年水利统计指标统计表_2014省级收入及财力12.12（更新后）" xfId="917"/>
    <cellStyle name="Accent5" xfId="918"/>
    <cellStyle name="Accent5 - 40%" xfId="919"/>
    <cellStyle name="好_不含人员经费系数_财力性转移支付2010年预算参考数" xfId="920"/>
    <cellStyle name="好 2 2" xfId="921"/>
    <cellStyle name="差_2007年收支情况及2008年收支预计表(汇总表)_2014省级收入12.2（更新后）" xfId="922"/>
    <cellStyle name="好_县市旗测算-新科目（20080627）_民生政策最低支出需求" xfId="923"/>
    <cellStyle name="Accent5 - 60%" xfId="924"/>
    <cellStyle name="差_2006年28四川_财力性转移支付2010年预算参考数" xfId="925"/>
    <cellStyle name="Accent6" xfId="926"/>
    <cellStyle name="百_NJ17-42" xfId="927"/>
    <cellStyle name="百_NJ17-37" xfId="928"/>
    <cellStyle name="输入 2 2" xfId="929"/>
    <cellStyle name="差_2010.10.30" xfId="930"/>
    <cellStyle name="差_国有资本经营预算（2011年报省人大） 2" xfId="931"/>
    <cellStyle name="Accent6 - 20%" xfId="932"/>
    <cellStyle name="差_20161017---核定基数定表" xfId="933"/>
    <cellStyle name="差_省级明细_Book1_基金汇总" xfId="934"/>
    <cellStyle name="注释 2_1.3日 2017年预算草案 - 副本" xfId="935"/>
    <cellStyle name="Ç§·öî»[0]" xfId="936"/>
    <cellStyle name="好_县区合并测算20080423(按照各省比重）_民生政策最低支出需求_财力性转移支付2010年预算参考数" xfId="937"/>
    <cellStyle name="Ç§î»[0]" xfId="938"/>
    <cellStyle name="差_2.2017全省收入" xfId="939"/>
    <cellStyle name="差_县区合并测算20080421_财力性转移支付2010年预算参考数" xfId="940"/>
    <cellStyle name="差_商品交易所2006--2008年税收_基金汇总" xfId="941"/>
    <cellStyle name="差_汇总表4_财力性转移支付2010年预算参考数" xfId="942"/>
    <cellStyle name="差_2011年预算表格2010.12.9_基金汇总" xfId="943"/>
    <cellStyle name="Ç§î»·ö¸" xfId="944"/>
    <cellStyle name="Normal 6" xfId="945"/>
    <cellStyle name="差_人员工资和公用经费_2014省级收入12.2（更新后）" xfId="946"/>
    <cellStyle name="Calc Currency (0)" xfId="947"/>
    <cellStyle name="差_财政厅编制用表（2011年报省人大）_基金汇总" xfId="948"/>
    <cellStyle name="好_缺口县区测算(按2007支出增长25%测算)" xfId="949"/>
    <cellStyle name="Calculation" xfId="950"/>
    <cellStyle name="Comma [0]" xfId="951"/>
    <cellStyle name="差_市辖区测算-新科目（20080626）_民生政策最低支出需求_财力性转移支付2010年预算参考数" xfId="952"/>
    <cellStyle name="Comma [0] 2" xfId="953"/>
    <cellStyle name="差_青海 缺口县区测算(地方填报)" xfId="954"/>
    <cellStyle name="解释性文本 2 3" xfId="955"/>
    <cellStyle name="Comma 3" xfId="956"/>
    <cellStyle name="标题 5" xfId="957"/>
    <cellStyle name="差_20 2007年河南结算单_附表1-6" xfId="958"/>
    <cellStyle name="好_第一部分：综合全" xfId="959"/>
    <cellStyle name="comma zerodec" xfId="960"/>
    <cellStyle name="통화_BOILER-CO1" xfId="961"/>
    <cellStyle name="Currency" xfId="962"/>
    <cellStyle name="差_一般预算支出口径剔除表_财力性转移支付2010年预算参考数" xfId="963"/>
    <cellStyle name="Currency1" xfId="964"/>
    <cellStyle name="Dollar (zero dec)" xfId="965"/>
    <cellStyle name="Explanatory Text" xfId="966"/>
    <cellStyle name="好_测算总表_2014省级收入12.2（更新后）" xfId="967"/>
    <cellStyle name="百_NJ17-60" xfId="968"/>
    <cellStyle name="Fixed" xfId="969"/>
    <cellStyle name="常规 10" xfId="970"/>
    <cellStyle name="Good" xfId="971"/>
    <cellStyle name="标题 2 2" xfId="972"/>
    <cellStyle name="差_2009年结算（最终）_基金汇总" xfId="973"/>
    <cellStyle name="Grey" xfId="974"/>
    <cellStyle name="好_410927000_台前县" xfId="975"/>
    <cellStyle name="百" xfId="976"/>
    <cellStyle name="Header1" xfId="977"/>
    <cellStyle name="强调文字颜色 5 2 2" xfId="978"/>
    <cellStyle name="差_省级明细_1.3日 2017年预算草案 - 副本" xfId="979"/>
    <cellStyle name="Heading 1" xfId="980"/>
    <cellStyle name="HEADING2" xfId="981"/>
    <cellStyle name="差_省级明细_全省预算代编_2017年预算草案（债务）" xfId="982"/>
    <cellStyle name="Input_Sheet2" xfId="983"/>
    <cellStyle name="好_行政(燃修费)_民生政策最低支出需求_2014省级收入12.2（更新后）" xfId="984"/>
    <cellStyle name="差_2006年22湖南" xfId="985"/>
    <cellStyle name="no dec" xfId="986"/>
    <cellStyle name="差_河南省----2009-05-21（补充数据）_2014省级收入及财力12.12（更新后）" xfId="987"/>
    <cellStyle name="Norma,_laroux_4_营业在建 (2)_E21" xfId="988"/>
    <cellStyle name="Normal" xfId="989"/>
    <cellStyle name="差_34青海_1" xfId="990"/>
    <cellStyle name="Normal 12" xfId="991"/>
    <cellStyle name="标题 2 2 2" xfId="992"/>
    <cellStyle name="Normal 13" xfId="993"/>
    <cellStyle name="好_省级明细_21.2017年全省基金收入" xfId="994"/>
    <cellStyle name="差_下文（表）_2014省级收入及财力12.12（更新后）" xfId="995"/>
    <cellStyle name="Normal 2" xfId="996"/>
    <cellStyle name="Normal 4" xfId="997"/>
    <cellStyle name="Normal 5" xfId="998"/>
    <cellStyle name="好_2.2017全省收入" xfId="999"/>
    <cellStyle name="差_河南 缺口县区测算(地方填报白)_省级财力12.12" xfId="1000"/>
    <cellStyle name="Output" xfId="1001"/>
    <cellStyle name="标题 3 3" xfId="1002"/>
    <cellStyle name="常规_2012年国有资本经营预算收支总表" xfId="1003"/>
    <cellStyle name="差_行政(燃修费)_县市旗测算-新科目（含人口规模效应）_2014省级收入12.2（更新后）" xfId="1004"/>
    <cellStyle name="差_20 2007年河南结算单" xfId="1005"/>
    <cellStyle name="Percent" xfId="1006"/>
    <cellStyle name="差_国有资本经营预算（2011年报省人大）_2014省级收入12.2（更新后）" xfId="1007"/>
    <cellStyle name="标题 3 3 2" xfId="1008"/>
    <cellStyle name="好_省级明细_冬梅3" xfId="1009"/>
    <cellStyle name="差_20 2007年河南结算单 2" xfId="1010"/>
    <cellStyle name="差_2010年收入预测表（20091218)）_收入汇总" xfId="1011"/>
    <cellStyle name="差_财力（李处长）_2014省级收入12.2（更新后）" xfId="1012"/>
    <cellStyle name="Percent 2" xfId="1013"/>
    <cellStyle name="Total" xfId="1014"/>
    <cellStyle name="好_农林水和城市维护标准支出20080505－县区合计_不含人员经费系数" xfId="1015"/>
    <cellStyle name="百_NJ09-04" xfId="1016"/>
    <cellStyle name="Warning Text" xfId="1017"/>
    <cellStyle name="百_05" xfId="1018"/>
    <cellStyle name="百_NJ09-03" xfId="1019"/>
    <cellStyle name="百_NJ18-34" xfId="1020"/>
    <cellStyle name="差_2007结算与财力(6.2)_收入汇总" xfId="1021"/>
    <cellStyle name="好_行政(燃修费)_不含人员经费系数_省级财力12.12" xfId="1022"/>
    <cellStyle name="百_NJ09-07" xfId="1023"/>
    <cellStyle name="差_09黑龙江" xfId="1024"/>
    <cellStyle name="百_NJ09-08" xfId="1025"/>
    <cellStyle name="好_财政厅编制用表（2011年报省人大）_2014省级收入及财力12.12（更新后）" xfId="1026"/>
    <cellStyle name="百_NJ17-07" xfId="1027"/>
    <cellStyle name="好_省级明细_副本最新 2" xfId="1028"/>
    <cellStyle name="百_NJ17-11" xfId="1029"/>
    <cellStyle name="好_市辖区测算20080510_民生政策最低支出需求_财力性转移支付2010年预算参考数" xfId="1030"/>
    <cellStyle name="百_NJ17-16" xfId="1031"/>
    <cellStyle name="百_NJ17-21" xfId="1032"/>
    <cellStyle name="标题 4 2_3.2017全省支出" xfId="1033"/>
    <cellStyle name="百_NJ17-27" xfId="1034"/>
    <cellStyle name="百_NJ17-28" xfId="1035"/>
    <cellStyle name="百_NJ17-33" xfId="1036"/>
    <cellStyle name="差_核定人数对比_2014省级收入12.2（更新后）" xfId="1037"/>
    <cellStyle name="常规 9" xfId="1038"/>
    <cellStyle name="百_NJ17-34" xfId="1039"/>
    <cellStyle name="百_NJ17-35" xfId="1040"/>
    <cellStyle name="差_410927000_台前县" xfId="1041"/>
    <cellStyle name="百_NJ17-36" xfId="1042"/>
    <cellStyle name="差_2008年支出调整_财力性转移支付2010年预算参考数" xfId="1043"/>
    <cellStyle name="输入 2 4" xfId="1044"/>
    <cellStyle name="差_2010省级行政性收费专项收入批复_收入汇总" xfId="1045"/>
    <cellStyle name="百_NJ17-39" xfId="1046"/>
    <cellStyle name="差_农林水和城市维护标准支出20080505－县区合计_民生政策最低支出需求_财力性转移支付2010年预算参考数" xfId="1047"/>
    <cellStyle name="差_省级明细_Xl0000071 2" xfId="1048"/>
    <cellStyle name="百_NJ17-47" xfId="1049"/>
    <cellStyle name="百_NJ17-54" xfId="1050"/>
    <cellStyle name="差_卫生(按照总人口测算）—20080416" xfId="1051"/>
    <cellStyle name="好_财政厅编制用表（2011年报省人大）_收入汇总" xfId="1052"/>
    <cellStyle name="百_NJ17-62" xfId="1053"/>
    <cellStyle name="差_2012年结算与财力5.3" xfId="1054"/>
    <cellStyle name="百_NJ18-06" xfId="1055"/>
    <cellStyle name="百_NJ18-11" xfId="1056"/>
    <cellStyle name="百_NJ18-18" xfId="1057"/>
    <cellStyle name="百_NJ18-23" xfId="1058"/>
    <cellStyle name="差_缺口县区测算_2014省级收入及财力12.12（更新后）" xfId="1059"/>
    <cellStyle name="百_NJ18-38" xfId="1060"/>
    <cellStyle name="百_NJ18-43" xfId="1061"/>
    <cellStyle name="差_分县成本差异系数_民生政策最低支出需求_省级财力12.12" xfId="1062"/>
    <cellStyle name="差_2007结算与财力(6.2)_基金汇总" xfId="1063"/>
    <cellStyle name="百分比 2" xfId="1064"/>
    <cellStyle name="差_12滨州_财力性转移支付2010年预算参考数" xfId="1065"/>
    <cellStyle name="差_市辖区测算20080510_民生政策最低支出需求_省级财力12.12" xfId="1066"/>
    <cellStyle name="标题 1 2 2" xfId="1067"/>
    <cellStyle name="好_Book1_2013省级预算附表" xfId="1068"/>
    <cellStyle name="好_省级明细_副本1.2 2" xfId="1069"/>
    <cellStyle name="好_河南省----2009-05-21（补充数据）_基金汇总" xfId="1070"/>
    <cellStyle name="差_2007年结算已定项目对账单 2" xfId="1071"/>
    <cellStyle name="标题 1 2 3" xfId="1072"/>
    <cellStyle name="差_20160105省级2016年预算情况表（最新）_收入汇总" xfId="1073"/>
    <cellStyle name="好_县市旗测算-新科目（20080627）_县市旗测算-新科目（含人口规模效应）_财力性转移支付2010年预算参考数" xfId="1074"/>
    <cellStyle name="差_2012年省级平衡简表（用）" xfId="1075"/>
    <cellStyle name="标题 1 3" xfId="1076"/>
    <cellStyle name="好_Book1_5.2017省本级收入" xfId="1077"/>
    <cellStyle name="好_行政(燃修费)_2014省级收入及财力12.12（更新后）" xfId="1078"/>
    <cellStyle name="标题 1 3 2" xfId="1079"/>
    <cellStyle name="标题 1 4" xfId="1080"/>
    <cellStyle name="差_缺口县区测算_2014省级收入12.2（更新后）" xfId="1081"/>
    <cellStyle name="标题 2 2 3" xfId="1082"/>
    <cellStyle name="差_省级明细_Xl0000068_收入汇总" xfId="1083"/>
    <cellStyle name="标题 2 2_1.3日 2017年预算草案 - 副本" xfId="1084"/>
    <cellStyle name="好_省级明细_冬梅3_2017年预算草案（债务）" xfId="1085"/>
    <cellStyle name="标题 2 3" xfId="1086"/>
    <cellStyle name="差_财政供养人员" xfId="1087"/>
    <cellStyle name="常规 11" xfId="1088"/>
    <cellStyle name="标题 2 3 2" xfId="1089"/>
    <cellStyle name="差_其他部门(按照总人口测算）—20080416_民生政策最低支出需求" xfId="1090"/>
    <cellStyle name="标题 3 2 3" xfId="1091"/>
    <cellStyle name="差_行政（人员）_财力性转移支付2010年预算参考数" xfId="1092"/>
    <cellStyle name="差_2012-2013年经常性收入预测（1.1新口径）" xfId="1093"/>
    <cellStyle name="标题 3 3_1.3日 2017年预算草案 - 副本" xfId="1094"/>
    <cellStyle name="好_2006年33甘肃" xfId="1095"/>
    <cellStyle name="差_material report in Jul" xfId="1096"/>
    <cellStyle name="标题 3 4" xfId="1097"/>
    <cellStyle name="千位分隔 3" xfId="1098"/>
    <cellStyle name="标题 4 2" xfId="1099"/>
    <cellStyle name="强调文字颜色 5 2_3.2017全省支出" xfId="1100"/>
    <cellStyle name="标题 4 2 3" xfId="1101"/>
    <cellStyle name="差_县市旗测算-新科目（20080626）_不含人员经费系数_省级财力12.12" xfId="1102"/>
    <cellStyle name="标题 4 3 2" xfId="1103"/>
    <cellStyle name="标题 5 2" xfId="1104"/>
    <cellStyle name="标题 5 3" xfId="1105"/>
    <cellStyle name="好_2010省对市县转移支付测算表(10-21）_2014省级收入及财力12.12（更新后）" xfId="1106"/>
    <cellStyle name="好_平邑_财力性转移支付2010年预算参考数" xfId="1107"/>
    <cellStyle name="好_表一" xfId="1108"/>
    <cellStyle name="标题 5_3.2017全省支出" xfId="1109"/>
    <cellStyle name="标题 6" xfId="1110"/>
    <cellStyle name="好_省级明细_副本1.2_收入汇总" xfId="1111"/>
    <cellStyle name="差_2007年结算已定项目对账单_收入汇总" xfId="1112"/>
    <cellStyle name="标题 6 2" xfId="1113"/>
    <cellStyle name="差_复件 复件 2010年预算表格－2010-03-26-（含表间 公式）_省级财力12.12" xfId="1114"/>
    <cellStyle name="好_14安徽_2014省级收入及财力12.12（更新后）" xfId="1115"/>
    <cellStyle name="好_行政(燃修费)_不含人员经费系数_财力性转移支付2010年预算参考数" xfId="1116"/>
    <cellStyle name="标题 7" xfId="1117"/>
    <cellStyle name="表标题" xfId="1118"/>
    <cellStyle name="差_省电力2008年 工作表_支出汇总" xfId="1119"/>
    <cellStyle name="差 2" xfId="1120"/>
    <cellStyle name="差_文体广播事业(按照总人口测算）—20080416_不含人员经费系数_省级财力12.12" xfId="1121"/>
    <cellStyle name="差_Sheet1_2014省级收入12.2（更新后）" xfId="1122"/>
    <cellStyle name="差 2 2" xfId="1123"/>
    <cellStyle name="差 2 3" xfId="1124"/>
    <cellStyle name="差_2007年中央财政与河南省财政年终决算结算单_2014省级收入及财力12.12（更新后）" xfId="1125"/>
    <cellStyle name="差 2 4" xfId="1126"/>
    <cellStyle name="差 2_3.2017全省支出" xfId="1127"/>
    <cellStyle name="差_人员工资和公用经费_省级财力12.12" xfId="1128"/>
    <cellStyle name="常规 2 2" xfId="1129"/>
    <cellStyle name="差 3" xfId="1130"/>
    <cellStyle name="差 3 2" xfId="1131"/>
    <cellStyle name="差 3 3" xfId="1132"/>
    <cellStyle name="好_2008年财政收支预算草案(1.4)_收入汇总" xfId="1133"/>
    <cellStyle name="差_03昭通" xfId="1134"/>
    <cellStyle name="差_行政公检法测算_不含人员经费系数_财力性转移支付2010年预算参考数" xfId="1135"/>
    <cellStyle name="差_0605石屏县_财力性转移支付2010年预算参考数" xfId="1136"/>
    <cellStyle name="差_Xl0000336" xfId="1137"/>
    <cellStyle name="差_县市旗测算20080508_2014省级收入及财力12.12（更新后）" xfId="1138"/>
    <cellStyle name="差_0605石屏县_省级财力12.12" xfId="1139"/>
    <cellStyle name="差_22湖南_财力性转移支付2010年预算参考数" xfId="1140"/>
    <cellStyle name="差_09黑龙江_2014省级收入12.2（更新后）" xfId="1141"/>
    <cellStyle name="差_09黑龙江_2014省级收入及财力12.12（更新后）" xfId="1142"/>
    <cellStyle name="差_行政公检法测算_县市旗测算-新科目（含人口规模效应）_财力性转移支付2010年预算参考数" xfId="1143"/>
    <cellStyle name="差_09黑龙江_省级财力12.12" xfId="1144"/>
    <cellStyle name="差_1_2014省级收入12.2（更新后）" xfId="1145"/>
    <cellStyle name="好_33甘肃" xfId="1146"/>
    <cellStyle name="差_1_财力性转移支付2010年预算参考数" xfId="1147"/>
    <cellStyle name="差_1_省级财力12.12" xfId="1148"/>
    <cellStyle name="差_1110洱源县" xfId="1149"/>
    <cellStyle name="好_省级明细_省级国有资本经营预算表" xfId="1150"/>
    <cellStyle name="好_Book1_2016年结算与财力5.17" xfId="1151"/>
    <cellStyle name="差_11大理_2014省级收入及财力12.12（更新后）" xfId="1152"/>
    <cellStyle name="差_2009年省对市县转移支付测算表(9.27)" xfId="1153"/>
    <cellStyle name="差_11大理_财力性转移支付2010年预算参考数" xfId="1154"/>
    <cellStyle name="差_市辖区测算-新科目（20080626）_县市旗测算-新科目（含人口规模效应）_2014省级收入及财力12.12（更新后）" xfId="1155"/>
    <cellStyle name="差_2006年22湖南_2014省级收入12.2（更新后）" xfId="1156"/>
    <cellStyle name="差_12滨州_2014省级收入及财力12.12（更新后）" xfId="1157"/>
    <cellStyle name="差_12滨州_省级财力12.12" xfId="1158"/>
    <cellStyle name="好_Xl0000071 2" xfId="1159"/>
    <cellStyle name="差_2008计算资料（8月5）" xfId="1160"/>
    <cellStyle name="差_省级明细_冬梅3 2" xfId="1161"/>
    <cellStyle name="差_14安徽" xfId="1162"/>
    <cellStyle name="差_14安徽_2014省级收入及财力12.12（更新后）" xfId="1163"/>
    <cellStyle name="差_14安徽_财力性转移支付2010年预算参考数" xfId="1164"/>
    <cellStyle name="好_00省级(打印)" xfId="1165"/>
    <cellStyle name="差_测算总表_2014省级收入及财力12.12（更新后）" xfId="1166"/>
    <cellStyle name="差_1604月报" xfId="1167"/>
    <cellStyle name="差_2" xfId="1168"/>
    <cellStyle name="差_省级明细_代编全省支出预算修改_支出汇总" xfId="1169"/>
    <cellStyle name="差_安徽 缺口县区测算(地方填报)1" xfId="1170"/>
    <cellStyle name="差_2_2014省级收入及财力12.12（更新后）" xfId="1171"/>
    <cellStyle name="好_2009年结算（最终）_收入汇总" xfId="1172"/>
    <cellStyle name="差_2017年预算草案（债务）" xfId="1173"/>
    <cellStyle name="好_云南省2008年转移支付测算——州市本级考核部分及政策性测算" xfId="1174"/>
    <cellStyle name="差_2_省级财力12.12" xfId="1175"/>
    <cellStyle name="差_Book1_基金汇总" xfId="1176"/>
    <cellStyle name="差_22湖南_2014省级收入12.2（更新后）" xfId="1177"/>
    <cellStyle name="差_20 2007年河南结算单_2013省级预算附表" xfId="1178"/>
    <cellStyle name="差_20 2007年河南结算单_2014省级收入12.2（更新后）" xfId="1179"/>
    <cellStyle name="差_20 2007年河南结算单_2014省级收入及财力12.12（更新后）" xfId="1180"/>
    <cellStyle name="差_20 2007年河南结算单_2017年预算草案（债务）" xfId="1181"/>
    <cellStyle name="差_20 2007年河南结算单_基金汇总" xfId="1182"/>
    <cellStyle name="差_20 2007年河南结算单_收入汇总" xfId="1183"/>
    <cellStyle name="差_检验表" xfId="1184"/>
    <cellStyle name="好_教育(按照总人口测算）—20080416_不含人员经费系数" xfId="1185"/>
    <cellStyle name="差_20 2007年河南结算单_支出汇总" xfId="1186"/>
    <cellStyle name="好_20 2007年河南结算单_附表1-6" xfId="1187"/>
    <cellStyle name="差_2006年22湖南_2014省级收入及财力12.12（更新后）" xfId="1188"/>
    <cellStyle name="差_2006年22湖南_财力性转移支付2010年预算参考数" xfId="1189"/>
    <cellStyle name="差_缺口县区测算(按核定人数)_2014省级收入12.2（更新后）" xfId="1190"/>
    <cellStyle name="差_2006年22湖南_省级财力12.12" xfId="1191"/>
    <cellStyle name="好_河南省----2009-05-21（补充数据）_2014省级收入12.2（更新后）" xfId="1192"/>
    <cellStyle name="差_2006年27重庆_2014省级收入12.2（更新后）" xfId="1193"/>
    <cellStyle name="差_2006年27重庆_财力性转移支付2010年预算参考数" xfId="1194"/>
    <cellStyle name="好_河南省----2009-05-21（补充数据）_省级财力12.12" xfId="1195"/>
    <cellStyle name="差_27重庆" xfId="1196"/>
    <cellStyle name="差_2006年27重庆_省级财力12.12" xfId="1197"/>
    <cellStyle name="好_2007年一般预算支出剔除_财力性转移支付2010年预算参考数" xfId="1198"/>
    <cellStyle name="差_2006年28四川_2014省级收入12.2（更新后）" xfId="1199"/>
    <cellStyle name="差_2006年28四川_2014省级收入及财力12.12（更新后）" xfId="1200"/>
    <cellStyle name="好_行政（人员）_民生政策最低支出需求_2014省级收入12.2（更新后）" xfId="1201"/>
    <cellStyle name="差_省级明细_政府性基金人大会表格1稿_支出汇总" xfId="1202"/>
    <cellStyle name="差_2006年34青海" xfId="1203"/>
    <cellStyle name="好_分县成本差异系数_民生政策最低支出需求_省级财力12.12" xfId="1204"/>
    <cellStyle name="差_其他部门(按照总人口测算）—20080416_不含人员经费系数" xfId="1205"/>
    <cellStyle name="好_分县成本差异系数_财力性转移支付2010年预算参考数" xfId="1206"/>
    <cellStyle name="差_2006年34青海_2014省级收入及财力12.12（更新后）" xfId="1207"/>
    <cellStyle name="差_其他部门(按照总人口测算）—20080416_不含人员经费系数_2014省级收入及财力12.12（更新后）" xfId="1208"/>
    <cellStyle name="差_2006年水利统计指标统计表" xfId="1209"/>
    <cellStyle name="差_2006年水利统计指标统计表_2014省级收入12.2（更新后）" xfId="1210"/>
    <cellStyle name="差_2006年水利统计指标统计表_财力性转移支付2010年预算参考数" xfId="1211"/>
    <cellStyle name="差_2007结算与财力(6.2)_支出汇总" xfId="1212"/>
    <cellStyle name="好_省级明细_副本1.2" xfId="1213"/>
    <cellStyle name="差_2007年结算已定项目对账单" xfId="1214"/>
    <cellStyle name="强调文字颜色 4 2_3.2017全省支出" xfId="1215"/>
    <cellStyle name="差_2007年结算已定项目对账单_2013省级预算附表" xfId="1216"/>
    <cellStyle name="差_河南省----2009-05-21（补充数据）_收入汇总" xfId="1217"/>
    <cellStyle name="差_2007年结算已定项目对账单_2014省级收入及财力12.12（更新后）" xfId="1218"/>
    <cellStyle name="差_2007年一般预算支出剔除" xfId="1219"/>
    <cellStyle name="好_20160105省级2016年预算情况表（最新）_基金汇总" xfId="1220"/>
    <cellStyle name="好_省级明细_副本1.2_2017年预算草案（债务）" xfId="1221"/>
    <cellStyle name="差_2007年结算已定项目对账单_2017年预算草案（债务）" xfId="1222"/>
    <cellStyle name="差_省级明细_Xl0000068 2" xfId="1223"/>
    <cellStyle name="差_2007年结算已定项目对账单_附表1-6" xfId="1224"/>
    <cellStyle name="差_2007年结算已定项目对账单_省级财力12.12" xfId="1225"/>
    <cellStyle name="好_省级明细_副本1.2_支出汇总" xfId="1226"/>
    <cellStyle name="差_2016年预算表格（公式）" xfId="1227"/>
    <cellStyle name="差_2007年结算已定项目对账单_支出汇总" xfId="1228"/>
    <cellStyle name="差_其他部门(按照总人口测算）—20080416" xfId="1229"/>
    <cellStyle name="差_2007年收支情况及2008年收支预计表(汇总表)_2014省级收入及财力12.12（更新后）" xfId="1230"/>
    <cellStyle name="差_Sheet1_2014省级收入及财力12.12（更新后）" xfId="1231"/>
    <cellStyle name="差_2007年收支情况及2008年收支预计表(汇总表)_财力性转移支付2010年预算参考数" xfId="1232"/>
    <cellStyle name="差_2007年收支情况及2008年收支预计表(汇总表)_省级财力12.12" xfId="1233"/>
    <cellStyle name="差_2007年一般预算支出剔除_2014省级收入12.2（更新后）" xfId="1234"/>
    <cellStyle name="好_2007结算与财力(6.2)_收入汇总" xfId="1235"/>
    <cellStyle name="差_2007年一般预算支出剔除_2014省级收入及财力12.12（更新后）" xfId="1236"/>
    <cellStyle name="好_20 2007年河南结算单_2017年预算草案（债务）" xfId="1237"/>
    <cellStyle name="好_复件 2012年地方财政公共预算分级平衡情况表（5" xfId="1238"/>
    <cellStyle name="差_方案二" xfId="1239"/>
    <cellStyle name="好_县市旗测算-新科目（20080626）_县市旗测算-新科目（含人口规模效应）" xfId="1240"/>
    <cellStyle name="差_2008年支出调整_2014省级收入及财力12.12（更新后）" xfId="1241"/>
    <cellStyle name="好_省级明细_6.2017省本级支出" xfId="1242"/>
    <cellStyle name="差_2007年一般预算支出剔除_财力性转移支付2010年预算参考数" xfId="1243"/>
    <cellStyle name="检查单元格 2 3" xfId="1244"/>
    <cellStyle name="差_2007年一般预算支出剔除_省级财力12.12" xfId="1245"/>
    <cellStyle name="差_2007年中央财政与河南省财政年终决算结算单" xfId="1246"/>
    <cellStyle name="差_2011年预算表格2010.12.9_收入汇总" xfId="1247"/>
    <cellStyle name="差_商品交易所2006--2008年税收_收入汇总" xfId="1248"/>
    <cellStyle name="差_2007年中央财政与河南省财政年终决算结算单 2" xfId="1249"/>
    <cellStyle name="差_2007年中央财政与河南省财政年终决算结算单_2013省级预算附表" xfId="1250"/>
    <cellStyle name="好_省级明细_1.3日 2017年预算草案 - 副本" xfId="1251"/>
    <cellStyle name="差_财力（李处长）_省级财力12.12" xfId="1252"/>
    <cellStyle name="差_2007年中央财政与河南省财政年终决算结算单_2014省级收入12.2（更新后）" xfId="1253"/>
    <cellStyle name="差_2007年中央财政与河南省财政年终决算结算单_2017年预算草案（债务）" xfId="1254"/>
    <cellStyle name="差_2007年中央财政与河南省财政年终决算结算单_基金汇总" xfId="1255"/>
    <cellStyle name="差_2007年中央财政与河南省财政年终决算结算单_省级财力12.12" xfId="1256"/>
    <cellStyle name="差_河南 缺口县区测算(地方填报)" xfId="1257"/>
    <cellStyle name="差_2009年结算（最终）_支出汇总" xfId="1258"/>
    <cellStyle name="差_2007年中央财政与河南省财政年终决算结算单_收入汇总" xfId="1259"/>
    <cellStyle name="好_20河南省" xfId="1260"/>
    <cellStyle name="差_20160105省级2016年预算情况表（最新）" xfId="1261"/>
    <cellStyle name="差_2007年中央财政与河南省财政年终决算结算单_支出汇总" xfId="1262"/>
    <cellStyle name="差_县区合并测算20080423(按照各省比重）_不含人员经费系数_2014省级收入及财力12.12（更新后）" xfId="1263"/>
    <cellStyle name="差_2007一般预算支出口径剔除表_2014省级收入12.2（更新后）" xfId="1264"/>
    <cellStyle name="差_2007一般预算支出口径剔除表_财力性转移支付2010年预算参考数" xfId="1265"/>
    <cellStyle name="差_省级明细_23_收入汇总" xfId="1266"/>
    <cellStyle name="差_2008计算资料（8月11日终稿）" xfId="1267"/>
    <cellStyle name="差_县区合并测算20080421_不含人员经费系数_财力性转移支付2010年预算参考数" xfId="1268"/>
    <cellStyle name="差_2008结算与财力(最终)" xfId="1269"/>
    <cellStyle name="差_2008年财政收支预算草案(1.4)_2017年预算草案（债务）" xfId="1270"/>
    <cellStyle name="差_2008年财政收支预算草案(1.4)_收入汇总" xfId="1271"/>
    <cellStyle name="差_成本差异系数_2014省级收入及财力12.12（更新后）" xfId="1272"/>
    <cellStyle name="差_2008年财政收支预算草案(1.4)_支出汇总" xfId="1273"/>
    <cellStyle name="好_核定人数下发表_2014省级收入及财力12.12（更新后）" xfId="1274"/>
    <cellStyle name="差_2008年全省汇总收支计算表" xfId="1275"/>
    <cellStyle name="差_2008年全省汇总收支计算表_2014省级收入12.2（更新后）" xfId="1276"/>
    <cellStyle name="差_2008年全省汇总收支计算表_2014省级收入及财力12.12（更新后）" xfId="1277"/>
    <cellStyle name="差_2008年全省汇总收支计算表_财力性转移支付2010年预算参考数" xfId="1278"/>
    <cellStyle name="好_核定人数对比_2014省级收入12.2（更新后）" xfId="1279"/>
    <cellStyle name="差_2008年一般预算支出预计" xfId="1280"/>
    <cellStyle name="好_河南省农村义务教育教师绩效工资测算表8-12_2014省级收入及财力12.12（更新后）" xfId="1281"/>
    <cellStyle name="差_2008年预计支出与2007年对比" xfId="1282"/>
    <cellStyle name="差_津补贴保障测算(5.21)_支出汇总" xfId="1283"/>
    <cellStyle name="差_云南 缺口县区测算(地方填报)_财力性转移支付2010年预算参考数" xfId="1284"/>
    <cellStyle name="差_2008年支出调整_省级财力12.12" xfId="1285"/>
    <cellStyle name="好_2010年收入预测表（20091219)）" xfId="1286"/>
    <cellStyle name="差_2008年支出核定" xfId="1287"/>
    <cellStyle name="差_2009年财力测算情况11.19_基金汇总" xfId="1288"/>
    <cellStyle name="差_2009年财力测算情况11.19_收入汇总" xfId="1289"/>
    <cellStyle name="差_测算结果_2014省级收入12.2（更新后）" xfId="1290"/>
    <cellStyle name="差_2009年财力测算情况11.19_支出汇总" xfId="1291"/>
    <cellStyle name="差_成本差异系数_2014省级收入12.2（更新后）" xfId="1292"/>
    <cellStyle name="差_2009年结算（最终）" xfId="1293"/>
    <cellStyle name="差_省级明细_梁蕊要预算局报人大2017年预算草案" xfId="1294"/>
    <cellStyle name="差_2009年结算（最终）_收入汇总" xfId="1295"/>
    <cellStyle name="好_省级明细_2016年预算草案1.13_基金汇总" xfId="1296"/>
    <cellStyle name="差_2009年省对市县转移支付测算表(9.27)_2014省级收入12.2（更新后）" xfId="1297"/>
    <cellStyle name="差_省级明细_Xl0000068_2017年预算草案（债务）" xfId="1298"/>
    <cellStyle name="差_2009年省对市县转移支付测算表(9.27)_省级财力12.12" xfId="1299"/>
    <cellStyle name="差_2009年省与市县结算（最终）" xfId="1300"/>
    <cellStyle name="差_20河南(财政部2010年县级基本财力测算数据)" xfId="1301"/>
    <cellStyle name="好_分县成本差异系数_不含人员经费系数_2014省级收入12.2（更新后）" xfId="1302"/>
    <cellStyle name="差_2010年收入预测表（20091218)）_基金汇总" xfId="1303"/>
    <cellStyle name="差_县区合并测算20080423(按照各省比重）_县市旗测算-新科目（含人口规模效应）" xfId="1304"/>
    <cellStyle name="差_2010年收入预测表（20091219)）" xfId="1305"/>
    <cellStyle name="差_河南省----2009-05-21（补充数据）_支出汇总" xfId="1306"/>
    <cellStyle name="差_其他部门(按照总人口测算）—20080416_2014省级收入12.2（更新后）" xfId="1307"/>
    <cellStyle name="差_2010年收入预测表（20091219)）_基金汇总" xfId="1308"/>
    <cellStyle name="差_青海 缺口县区测算(地方填报)_财力性转移支付2010年预算参考数" xfId="1309"/>
    <cellStyle name="差_2010年收入预测表（20091230)）" xfId="1310"/>
    <cellStyle name="差_重点民生支出需求测算表社保（农村低保）081112" xfId="1311"/>
    <cellStyle name="差_2010年收入预测表（20091230)）_基金汇总" xfId="1312"/>
    <cellStyle name="好_安徽 缺口县区测算(地方填报)1_省级财力12.12" xfId="1313"/>
    <cellStyle name="好_2010省级行政性收费专项收入批复_收入汇总" xfId="1314"/>
    <cellStyle name="差_国有资本经营预算（2011年报省人大）_附表1-6" xfId="1315"/>
    <cellStyle name="差_2010年收入预测表（20091230)）_收入汇总" xfId="1316"/>
    <cellStyle name="差_2010省对市县转移支付测算表(10-21）_2014省级收入12.2（更新后）" xfId="1317"/>
    <cellStyle name="好_34青海_省级财力12.12" xfId="1318"/>
    <cellStyle name="差_财政厅编制用表（2011年报省人大）_2017年预算草案（债务）" xfId="1319"/>
    <cellStyle name="差_2010省级行政性收费专项收入批复_支出汇总" xfId="1320"/>
    <cellStyle name="差_20111127汇报附表（8张）" xfId="1321"/>
    <cellStyle name="差_20111127汇报附表（8张）_基金汇总" xfId="1322"/>
    <cellStyle name="好_12滨州_财力性转移支付2010年预算参考数" xfId="1323"/>
    <cellStyle name="差_20111127汇报附表（8张）_收入汇总" xfId="1324"/>
    <cellStyle name="差_省电力2008年 工作表" xfId="1325"/>
    <cellStyle name="常规 11 3" xfId="1326"/>
    <cellStyle name="好_分县成本差异系数_2014省级收入及财力12.12（更新后）" xfId="1327"/>
    <cellStyle name="差_分析缺口率_省级财力12.12" xfId="1328"/>
    <cellStyle name="差_Material reprot In Dec (3)" xfId="1329"/>
    <cellStyle name="差_20111127汇报附表（8张）_支出汇总" xfId="1330"/>
    <cellStyle name="差_2011年全省及省级预计2011-12-12" xfId="1331"/>
    <cellStyle name="输出 2 2" xfId="1332"/>
    <cellStyle name="差_复件 复件 2010年预算表格－2010-03-26-（含表间 公式）_2014省级收入12.2（更新后）" xfId="1333"/>
    <cellStyle name="差_2011年全省及省级预计2011-12-12_基金汇总" xfId="1334"/>
    <cellStyle name="好_行政公检法测算_不含人员经费系数_2014省级收入及财力12.12（更新后）" xfId="1335"/>
    <cellStyle name="差_Book1_2013省级预算附表" xfId="1336"/>
    <cellStyle name="差_2011年全省及省级预计2011-12-12_收入汇总" xfId="1337"/>
    <cellStyle name="差_2011年全省及省级预计2011-12-12_支出汇总" xfId="1338"/>
    <cellStyle name="警告文本 2 2" xfId="1339"/>
    <cellStyle name="差_28四川" xfId="1340"/>
    <cellStyle name="差_2011年预算表格2010.12.9" xfId="1341"/>
    <cellStyle name="差_商品交易所2006--2008年税收" xfId="1342"/>
    <cellStyle name="差_2012年国有资本经营预算收支总表" xfId="1343"/>
    <cellStyle name="好_34青海_1_2014省级收入12.2（更新后）" xfId="1344"/>
    <cellStyle name="差_20河南_财力性转移支付2010年预算参考数" xfId="1345"/>
    <cellStyle name="差_2011年预算表格2010.12.9 2" xfId="1346"/>
    <cellStyle name="差_商品交易所2006--2008年税收 2" xfId="1347"/>
    <cellStyle name="好_测算结果_2014省级收入及财力12.12（更新后）" xfId="1348"/>
    <cellStyle name="差_2011年预算表格2010.12.9_2017年预算草案（债务）" xfId="1349"/>
    <cellStyle name="差_商品交易所2006--2008年税收_2017年预算草案（债务）" xfId="1350"/>
    <cellStyle name="差_2011年预算表格2010.12.9_附表1-6" xfId="1351"/>
    <cellStyle name="差_商品交易所2006--2008年税收_附表1-6" xfId="1352"/>
    <cellStyle name="差_附表_省级财力12.12" xfId="1353"/>
    <cellStyle name="常规_Sheet1_1" xfId="1354"/>
    <cellStyle name="差_Sheet1_省级收入" xfId="1355"/>
    <cellStyle name="好_22湖南" xfId="1356"/>
    <cellStyle name="差_2011年预算表格2010.12.9_支出汇总" xfId="1357"/>
    <cellStyle name="差_商品交易所2006--2008年税收_支出汇总" xfId="1358"/>
    <cellStyle name="差_省级明细_代编表" xfId="1359"/>
    <cellStyle name="强调文字颜色 1 4" xfId="1360"/>
    <cellStyle name="差_Book1_2012年省级平衡简表（用）" xfId="1361"/>
    <cellStyle name="差_行政公检法测算_县市旗测算-新科目（含人口规模效应）_省级财力12.12" xfId="1362"/>
    <cellStyle name="差_2011年预算大表11-26" xfId="1363"/>
    <cellStyle name="差_2011年预算大表11-26_2017年预算草案（债务）" xfId="1364"/>
    <cellStyle name="差_行政公检法测算_财力性转移支付2010年预算参考数" xfId="1365"/>
    <cellStyle name="强调文字颜色 1 2 2" xfId="1366"/>
    <cellStyle name="好_省级明细_全省预算代编_支出汇总" xfId="1367"/>
    <cellStyle name="差_2011年预算大表11-26_基金汇总" xfId="1368"/>
    <cellStyle name="好_财力（李处长）_2014省级收入12.2（更新后）" xfId="1369"/>
    <cellStyle name="差_2011年预算大表11-26_收入汇总" xfId="1370"/>
    <cellStyle name="差_河南省----2009-05-21（补充数据）_基金汇总" xfId="1371"/>
    <cellStyle name="差_2012年省级平衡表" xfId="1372"/>
    <cellStyle name="差_2012年省级一般预算收入计划" xfId="1373"/>
    <cellStyle name="好_2006年34青海_2014省级收入及财力12.12（更新后）" xfId="1374"/>
    <cellStyle name="差_20160105省级2016年预算情况表（最新） 2" xfId="1375"/>
    <cellStyle name="好_河南省----2009-05-21（补充数据）_收入汇总" xfId="1376"/>
    <cellStyle name="差_20160105省级2016年预算情况表（最新）_支出汇总" xfId="1377"/>
    <cellStyle name="差_2016年财政专项清理表" xfId="1378"/>
    <cellStyle name="差_县区合并测算20080421_不含人员经费系数_2014省级收入12.2（更新后）" xfId="1379"/>
    <cellStyle name="差_2016年财政总决算生成表全套0417 -平衡表" xfId="1380"/>
    <cellStyle name="好_2006年27重庆_2014省级收入及财力12.12（更新后）" xfId="1381"/>
    <cellStyle name="差_2016年结算与财力5.17" xfId="1382"/>
    <cellStyle name="差_财政厅编制用表（2011年报省人大）_省级财力12.12" xfId="1383"/>
    <cellStyle name="差_2016省级收入1.3" xfId="1384"/>
    <cellStyle name="差_Xl0000302" xfId="1385"/>
    <cellStyle name="差_20170103省级2017年预算情况表" xfId="1386"/>
    <cellStyle name="差_县区合并测算20080421_县市旗测算-新科目（含人口规模效应）" xfId="1387"/>
    <cellStyle name="常规 55" xfId="1388"/>
    <cellStyle name="差_20河南" xfId="1389"/>
    <cellStyle name="好_2008年全省汇总收支计算表_2014省级收入及财力12.12（更新后）" xfId="1390"/>
    <cellStyle name="差_20河南(财政部2010年县级基本财力测算数据)_省级财力12.12" xfId="1391"/>
    <cellStyle name="差_县区合并测算20080423(按照各省比重）_县市旗测算-新科目（含人口规模效应）_省级财力12.12" xfId="1392"/>
    <cellStyle name="差_20河南_省级财力12.12" xfId="1393"/>
    <cellStyle name="差_分析缺口率_2014省级收入12.2（更新后）" xfId="1394"/>
    <cellStyle name="差_20河南省" xfId="1395"/>
    <cellStyle name="好_2011年预算大表11-26_2017年预算草案（债务）" xfId="1396"/>
    <cellStyle name="差_21.2017年全省基金收入" xfId="1397"/>
    <cellStyle name="差_22.2017年全省基金支出" xfId="1398"/>
    <cellStyle name="好_2011年预算表格2010.12.9_2013省级预算附表" xfId="1399"/>
    <cellStyle name="差_22湖南" xfId="1400"/>
    <cellStyle name="好_530623_2006年县级财政报表附表" xfId="1401"/>
    <cellStyle name="差_27重庆_2014省级收入及财力12.12（更新后）" xfId="1402"/>
    <cellStyle name="差_27重庆_财力性转移支付2010年预算参考数" xfId="1403"/>
    <cellStyle name="差_安徽 缺口县区测算(地方填报)1_2014省级收入12.2（更新后）" xfId="1404"/>
    <cellStyle name="差_27重庆_省级财力12.12" xfId="1405"/>
    <cellStyle name="差_缺口县区测算_财力性转移支付2010年预算参考数" xfId="1406"/>
    <cellStyle name="差_Sheet1_1" xfId="1407"/>
    <cellStyle name="差_28四川_财力性转移支付2010年预算参考数" xfId="1408"/>
    <cellStyle name="差_检验表（调整后）" xfId="1409"/>
    <cellStyle name="好_14安徽" xfId="1410"/>
    <cellStyle name="差_30云南" xfId="1411"/>
    <cellStyle name="差_30云南_1" xfId="1412"/>
    <cellStyle name="差_汇总表4_省级财力12.12" xfId="1413"/>
    <cellStyle name="差_第五部分(才淼、饶永宏）" xfId="1414"/>
    <cellStyle name="差_县区合并测算20080421_省级财力12.12" xfId="1415"/>
    <cellStyle name="差_财政厅编制用表（2011年报省人大）_2013省级预算附表" xfId="1416"/>
    <cellStyle name="强调文字颜色 5 3 2" xfId="1417"/>
    <cellStyle name="差_30云南_1_2014省级收入12.2（更新后）" xfId="1418"/>
    <cellStyle name="差_30云南_1_2014省级收入及财力12.12（更新后）" xfId="1419"/>
    <cellStyle name="差_30云南_1_财力性转移支付2010年预算参考数" xfId="1420"/>
    <cellStyle name="好_省级明细_全省预算代编" xfId="1421"/>
    <cellStyle name="好_河南 缺口县区测算(地方填报)" xfId="1422"/>
    <cellStyle name="差_34青海_1_2014省级收入12.2（更新后）" xfId="1423"/>
    <cellStyle name="差_34青海_1_2014省级收入及财力12.12（更新后）" xfId="1424"/>
    <cellStyle name="好_2012年结余使用" xfId="1425"/>
    <cellStyle name="差_34青海_1_财力性转移支付2010年预算参考数" xfId="1426"/>
    <cellStyle name="差_34青海_1_省级财力12.12" xfId="1427"/>
    <cellStyle name="好_2006年28四川_2014省级收入12.2（更新后）" xfId="1428"/>
    <cellStyle name="差_410927000_台前县_2014省级收入12.2（更新后）" xfId="1429"/>
    <cellStyle name="差_530623_2006年县级财政报表附表" xfId="1430"/>
    <cellStyle name="差_530629_2006年县级财政报表附表" xfId="1431"/>
    <cellStyle name="差_5334_2006年迪庆县级财政报表附表" xfId="1432"/>
    <cellStyle name="强调文字颜色 3 2 2" xfId="1433"/>
    <cellStyle name="差_6.2017省本级支出" xfId="1434"/>
    <cellStyle name="适中 2 3" xfId="1435"/>
    <cellStyle name="差_县市旗测算-新科目（20080626）" xfId="1436"/>
    <cellStyle name="差_Book1" xfId="1437"/>
    <cellStyle name="好_2007年收支情况及2008年收支预计表(汇总表)_省级财力12.12" xfId="1438"/>
    <cellStyle name="差_Book1_2012-2013年经常性收入预测（1.1新口径）" xfId="1439"/>
    <cellStyle name="差_Book1_2016年结算与财力5.17" xfId="1440"/>
    <cellStyle name="差_中原证券2012年补助（上解）核定表" xfId="1441"/>
    <cellStyle name="差_Book1_5.2017省本级收入" xfId="1442"/>
    <cellStyle name="差_Book1_财力性转移支付2010年预算参考数" xfId="1443"/>
    <cellStyle name="差_Xl0000335" xfId="1444"/>
    <cellStyle name="差_Book1_附表1-6" xfId="1445"/>
    <cellStyle name="差_Book1_收入汇总" xfId="1446"/>
    <cellStyle name="差_国有资本经营预算（2011年报省人大）_2017年预算草案（债务）" xfId="1447"/>
    <cellStyle name="好_2007一般预算支出口径剔除表_2014省级收入12.2（更新后）" xfId="1448"/>
    <cellStyle name="差_Book1_支出汇总" xfId="1449"/>
    <cellStyle name="差_省级明细_6.2017省本级支出" xfId="1450"/>
    <cellStyle name="差_卫生(按照总人口测算）—20080416_民生政策最低支出需求_2014省级收入及财力12.12（更新后）" xfId="1451"/>
    <cellStyle name="好_0605石屏县_2014省级收入及财力12.12（更新后）" xfId="1452"/>
    <cellStyle name="好_财政供养人员" xfId="1453"/>
    <cellStyle name="常规 6 3" xfId="1454"/>
    <cellStyle name="好_人员工资和公用经费2_财力性转移支付2010年预算参考数" xfId="1455"/>
    <cellStyle name="差_Book2_2014省级收入及财力12.12（更新后）" xfId="1456"/>
    <cellStyle name="好_2007年结算已定项目对账单_2014省级收入12.2（更新后）" xfId="1457"/>
    <cellStyle name="好_文体广播事业(按照总人口测算）—20080416_县市旗测算-新科目（含人口规模效应）" xfId="1458"/>
    <cellStyle name="差_Book2_财力性转移支付2010年预算参考数" xfId="1459"/>
    <cellStyle name="差_卫生部门_2014省级收入12.2（更新后）" xfId="1460"/>
    <cellStyle name="差_Book2_省级财力12.12" xfId="1461"/>
    <cellStyle name="差_material report in Jun" xfId="1462"/>
    <cellStyle name="好_Book1_基金汇总" xfId="1463"/>
    <cellStyle name="差_Material reprot In Dec" xfId="1464"/>
    <cellStyle name="差_Material reprot In Feb (2)" xfId="1465"/>
    <cellStyle name="差_人员工资和公用经费3" xfId="1466"/>
    <cellStyle name="差_Sheet1" xfId="1467"/>
    <cellStyle name="好_30云南_1_财力性转移支付2010年预算参考数" xfId="1468"/>
    <cellStyle name="差_Sheet1_2" xfId="1469"/>
    <cellStyle name="差_Sheet1_Sheet2" xfId="1470"/>
    <cellStyle name="差_Sheet1_省级财力12.12" xfId="1471"/>
    <cellStyle name="差_附表_2014省级收入及财力12.12（更新后）" xfId="1472"/>
    <cellStyle name="差_Sheet2" xfId="1473"/>
    <cellStyle name="差_Sheet2_1" xfId="1474"/>
    <cellStyle name="好_Book2_2014省级收入及财力12.12（更新后）" xfId="1475"/>
    <cellStyle name="差_Xl0000068_2017年预算草案（债务）" xfId="1476"/>
    <cellStyle name="差_Xl0000071 2" xfId="1477"/>
    <cellStyle name="差_Xl0000071_2017年预算草案（债务）" xfId="1478"/>
    <cellStyle name="好_material report in Jul" xfId="1479"/>
    <cellStyle name="差_Xl0000071_基金汇总" xfId="1480"/>
    <cellStyle name="差_县市旗测算-新科目（20080626）_民生政策最低支出需求_财力性转移支付2010年预算参考数" xfId="1481"/>
    <cellStyle name="差_Xl0000071_支出汇总" xfId="1482"/>
    <cellStyle name="差_县市旗测算-新科目（20080626）_不含人员经费系数_2014省级收入12.2（更新后）" xfId="1483"/>
    <cellStyle name="差_安徽 缺口县区测算(地方填报)1_2014省级收入及财力12.12（更新后）" xfId="1484"/>
    <cellStyle name="好_1" xfId="1485"/>
    <cellStyle name="差_安徽 缺口县区测算(地方填报)1_省级财力12.12" xfId="1486"/>
    <cellStyle name="差_表一_2014省级收入及财力12.12（更新后）" xfId="1487"/>
    <cellStyle name="差_附表_财力性转移支付2010年预算参考数" xfId="1488"/>
    <cellStyle name="差_不含人员经费系数_2014省级收入12.2（更新后）" xfId="1489"/>
    <cellStyle name="好_2007年结算已定项目对账单_2014省级收入及财力12.12（更新后）" xfId="1490"/>
    <cellStyle name="差_不含人员经费系数_省级财力12.12" xfId="1491"/>
    <cellStyle name="差_财力（李处长）" xfId="1492"/>
    <cellStyle name="好_20160105省级2016年预算情况表（最新） 2" xfId="1493"/>
    <cellStyle name="差_财力（李处长）_2014省级收入及财力12.12（更新后）" xfId="1494"/>
    <cellStyle name="差_财力差异计算表(不含非农业区)" xfId="1495"/>
    <cellStyle name="差_财力差异计算表(不含非农业区)_2014省级收入12.2（更新后）" xfId="1496"/>
    <cellStyle name="差_财力差异计算表(不含非农业区)_省级财力12.12" xfId="1497"/>
    <cellStyle name="差_财政供养人员_财力性转移支付2010年预算参考数" xfId="1498"/>
    <cellStyle name="差_财政厅编制用表（2011年报省人大）" xfId="1499"/>
    <cellStyle name="常规_Xl0000055" xfId="1500"/>
    <cellStyle name="差_财政厅编制用表（2011年报省人大） 2" xfId="1501"/>
    <cellStyle name="好_2011年预算大表11-26_基金汇总" xfId="1502"/>
    <cellStyle name="差_财政厅编制用表（2011年报省人大）_2014省级收入及财力12.12（更新后）" xfId="1503"/>
    <cellStyle name="差_财政厅编制用表（2011年报省人大）_附表1-6" xfId="1504"/>
    <cellStyle name="差_测算结果" xfId="1505"/>
    <cellStyle name="差_云南 缺口县区测算(地方填报)_2014省级收入及财力12.12（更新后）" xfId="1506"/>
    <cellStyle name="好_20河南(财政部2010年县级基本财力测算数据)_省级财力12.12" xfId="1507"/>
    <cellStyle name="差_核定人数下发表_财力性转移支付2010年预算参考数" xfId="1508"/>
    <cellStyle name="差_测算结果_2014省级收入及财力12.12（更新后）" xfId="1509"/>
    <cellStyle name="差_测算结果_财力性转移支付2010年预算参考数" xfId="1510"/>
    <cellStyle name="差_测算结果_省级财力12.12" xfId="1511"/>
    <cellStyle name="警告文本 2 3" xfId="1512"/>
    <cellStyle name="差_测算结果汇总" xfId="1513"/>
    <cellStyle name="烹拳_ +Foil &amp; -FOIL &amp; PAPER" xfId="1514"/>
    <cellStyle name="差_测算结果汇总_2014省级收入12.2（更新后）" xfId="1515"/>
    <cellStyle name="差_测算结果汇总_2014省级收入及财力12.12（更新后）" xfId="1516"/>
    <cellStyle name="差_丽江汇总" xfId="1517"/>
    <cellStyle name="差_测算总表_2014省级收入12.2（更新后）" xfId="1518"/>
    <cellStyle name="好_省电力2008年 工作表 2" xfId="1519"/>
    <cellStyle name="好_津补贴保障测算(5.21)_支出汇总" xfId="1520"/>
    <cellStyle name="差_测算总表_省级财力12.12" xfId="1521"/>
    <cellStyle name="好_省级明细" xfId="1522"/>
    <cellStyle name="差_成本差异系数" xfId="1523"/>
    <cellStyle name="差_成本差异系数（含人口规模）_2014省级收入及财力12.12（更新后）" xfId="1524"/>
    <cellStyle name="好_2016年财政专项清理表" xfId="1525"/>
    <cellStyle name="差_成本差异系数（含人口规模）_省级财力12.12" xfId="1526"/>
    <cellStyle name="差_成本差异系数_财力性转移支付2010年预算参考数" xfId="1527"/>
    <cellStyle name="差_县市旗测算20080508_县市旗测算-新科目（含人口规模效应）_2014省级收入12.2（更新后）" xfId="1528"/>
    <cellStyle name="差_成本差异系数_省级财力12.12" xfId="1529"/>
    <cellStyle name="差_县市旗测算-新科目（20080626）_民生政策最低支出需求_2014省级收入12.2（更新后）" xfId="1530"/>
    <cellStyle name="差_第一部分：综合全" xfId="1531"/>
    <cellStyle name="好_2016-2017全省国资预算" xfId="1532"/>
    <cellStyle name="差_电力公司增值税划转_2014省级收入及财力12.12（更新后）" xfId="1533"/>
    <cellStyle name="好_人员工资和公用经费" xfId="1534"/>
    <cellStyle name="差_电力公司增值税划转_省级财力12.12" xfId="1535"/>
    <cellStyle name="好_省级明细_2016年预算草案1.13_收入汇总" xfId="1536"/>
    <cellStyle name="差_分析缺口率" xfId="1537"/>
    <cellStyle name="差_分析缺口率_2014省级收入及财力12.12（更新后）" xfId="1538"/>
    <cellStyle name="差_省级明细_复件 表19（梁蕊发）" xfId="1539"/>
    <cellStyle name="差_分析缺口率_财力性转移支付2010年预算参考数" xfId="1540"/>
    <cellStyle name="差_省级明细_全省收入代编最新_支出汇总" xfId="1541"/>
    <cellStyle name="好_核定人数下发表_省级财力12.12" xfId="1542"/>
    <cellStyle name="差_分县成本差异系数_2014省级收入及财力12.12（更新后）" xfId="1543"/>
    <cellStyle name="差_分县成本差异系数_不含人员经费系数" xfId="1544"/>
    <cellStyle name="强调文字颜色 6 3 2" xfId="1545"/>
    <cellStyle name="差_分县成本差异系数_不含人员经费系数_2014省级收入及财力12.12（更新后）" xfId="1546"/>
    <cellStyle name="差_分县成本差异系数_财力性转移支付2010年预算参考数" xfId="1547"/>
    <cellStyle name="常规 3_2010.10.30" xfId="1548"/>
    <cellStyle name="差_分县成本差异系数_民生政策最低支出需求" xfId="1549"/>
    <cellStyle name="差_分县成本差异系数_民生政策最低支出需求_2014省级收入及财力12.12（更新后）" xfId="1550"/>
    <cellStyle name="差_分县成本差异系数_民生政策最低支出需求_财力性转移支付2010年预算参考数" xfId="1551"/>
    <cellStyle name="好_2006年水利统计指标统计表_2014省级收入12.2（更新后）" xfId="1552"/>
    <cellStyle name="好_省级明细_2016年预算草案1.13 2" xfId="1553"/>
    <cellStyle name="差_附表1-6" xfId="1554"/>
    <cellStyle name="常规 14" xfId="1555"/>
    <cellStyle name="差_复件 复件 2010年预算表格－2010-03-26-（含表间 公式）" xfId="1556"/>
    <cellStyle name="差_省级明细_21.2017年全省基金收入" xfId="1557"/>
    <cellStyle name="差_国有资本经营预算（2011年报省人大）_基金汇总" xfId="1558"/>
    <cellStyle name="差_国有资本经营预算（2011年报省人大）" xfId="1559"/>
    <cellStyle name="差_国有资本经营预算（2011年报省人大）_2013省级预算附表" xfId="1560"/>
    <cellStyle name="差_国有资本经营预算（2011年报省人大）_2014省级收入及财力12.12（更新后）" xfId="1561"/>
    <cellStyle name="差_国有资本经营预算（2011年报省人大）_省级财力12.12" xfId="1562"/>
    <cellStyle name="差_行政(燃修费)_县市旗测算-新科目（含人口规模效应）" xfId="1563"/>
    <cellStyle name="差_国有资本经营预算（2011年报省人大）_收入汇总" xfId="1564"/>
    <cellStyle name="输出 3 2" xfId="1565"/>
    <cellStyle name="好_03昭通" xfId="1566"/>
    <cellStyle name="好_市辖区测算-新科目（20080626）_民生政策最低支出需求" xfId="1567"/>
    <cellStyle name="差_河南 缺口县区测算(地方填报白)_财力性转移支付2010年预算参考数" xfId="1568"/>
    <cellStyle name="差_河南省----2009-05-21（补充数据）" xfId="1569"/>
    <cellStyle name="差_县市旗测算-新科目（20080626）_县市旗测算-新科目（含人口规模效应）_2014省级收入12.2（更新后）" xfId="1570"/>
    <cellStyle name="差_河南省----2009-05-21（补充数据）_2014省级收入12.2（更新后）" xfId="1571"/>
    <cellStyle name="差_河南省----2009-05-21（补充数据）_附表1-6" xfId="1572"/>
    <cellStyle name="差_河南省农村义务教育教师绩效工资测算表8-12_2014省级收入12.2（更新后）" xfId="1573"/>
    <cellStyle name="差_河南省农村义务教育教师绩效工资测算表8-12_2014省级收入及财力12.12（更新后）" xfId="1574"/>
    <cellStyle name="差_核定人数对比" xfId="1575"/>
    <cellStyle name="差_核定人数对比_2014省级收入及财力12.12（更新后）" xfId="1576"/>
    <cellStyle name="差_核定人数下发表_2014省级收入12.2（更新后）" xfId="1577"/>
    <cellStyle name="差_核定人数下发表_省级财力12.12" xfId="1578"/>
    <cellStyle name="差_汇总_2014省级收入12.2（更新后）" xfId="1579"/>
    <cellStyle name="好_2010年收入预测表（20091218)）_收入汇总" xfId="1580"/>
    <cellStyle name="差_汇总_2014省级收入及财力12.12（更新后）" xfId="1581"/>
    <cellStyle name="差_行政公检法测算_2014省级收入12.2（更新后）" xfId="1582"/>
    <cellStyle name="差_汇总_省级财力12.12" xfId="1583"/>
    <cellStyle name="差_汇总表" xfId="1584"/>
    <cellStyle name="差_汇总表_2014省级收入12.2（更新后）" xfId="1585"/>
    <cellStyle name="差_汇总表_2014省级收入及财力12.12（更新后）" xfId="1586"/>
    <cellStyle name="差_汇总表_财力性转移支付2010年预算参考数" xfId="1587"/>
    <cellStyle name="差_县区合并测算20080423(按照各省比重）_不含人员经费系数_2014省级收入12.2（更新后）" xfId="1588"/>
    <cellStyle name="差_云南 缺口县区测算(地方填报)" xfId="1589"/>
    <cellStyle name="差_汇总表4" xfId="1590"/>
    <cellStyle name="差_县区合并测算20080421" xfId="1591"/>
    <cellStyle name="差_汇总表4_2014省级收入12.2（更新后）" xfId="1592"/>
    <cellStyle name="差_县区合并测算20080421_2014省级收入12.2（更新后）" xfId="1593"/>
    <cellStyle name="差_汇总表4_2014省级收入及财力12.12（更新后）" xfId="1594"/>
    <cellStyle name="差_县区合并测算20080421_2014省级收入及财力12.12（更新后）" xfId="1595"/>
    <cellStyle name="差_汇总-县级财政报表附表" xfId="1596"/>
    <cellStyle name="分级显示行_1_13区汇总" xfId="1597"/>
    <cellStyle name="差_教育(按照总人口测算）—20080416_2014省级收入及财力12.12（更新后）" xfId="1598"/>
    <cellStyle name="差_教育(按照总人口测算）—20080416_不含人员经费系数" xfId="1599"/>
    <cellStyle name="差_教育(按照总人口测算）—20080416_不含人员经费系数_2014省级收入及财力12.12（更新后）" xfId="1600"/>
    <cellStyle name="差_教育(按照总人口测算）—20080416_财力性转移支付2010年预算参考数" xfId="1601"/>
    <cellStyle name="差_教育(按照总人口测算）—20080416_民生政策最低支出需求" xfId="1602"/>
    <cellStyle name="差_教育(按照总人口测算）—20080416_民生政策最低支出需求_2014省级收入12.2（更新后）" xfId="1603"/>
    <cellStyle name="好_教育(按照总人口测算）—20080416_民生政策最低支出需求" xfId="1604"/>
    <cellStyle name="差_教育(按照总人口测算）—20080416_民生政策最低支出需求_2014省级收入及财力12.12（更新后）" xfId="1605"/>
    <cellStyle name="差_缺口县区测算(按2007支出增长25%测算)_省级财力12.12" xfId="1606"/>
    <cellStyle name="好_市辖区测算-新科目（20080626）_不含人员经费系数" xfId="1607"/>
    <cellStyle name="差_教育(按照总人口测算）—20080416_民生政策最低支出需求_财力性转移支付2010年预算参考数" xfId="1608"/>
    <cellStyle name="差_教育(按照总人口测算）—20080416_民生政策最低支出需求_省级财力12.12" xfId="1609"/>
    <cellStyle name="好_2_2014省级收入及财力12.12（更新后）" xfId="1610"/>
    <cellStyle name="差_教育(按照总人口测算）—20080416_省级财力12.12" xfId="1611"/>
    <cellStyle name="差_省电力2008年 工作表_2014省级收入12.2（更新后）" xfId="1612"/>
    <cellStyle name="差_教育(按照总人口测算）—20080416_县市旗测算-新科目（含人口规模效应）" xfId="1613"/>
    <cellStyle name="差_教育(按照总人口测算）—20080416_县市旗测算-新科目（含人口规模效应）_2014省级收入12.2（更新后）" xfId="1614"/>
    <cellStyle name="差_农林水和城市维护标准支出20080505－县区合计_民生政策最低支出需求" xfId="1615"/>
    <cellStyle name="差_卫生(按照总人口测算）—20080416_县市旗测算-新科目（含人口规模效应）_财力性转移支付2010年预算参考数" xfId="1616"/>
    <cellStyle name="差_教育(按照总人口测算）—20080416_县市旗测算-新科目（含人口规模效应）_2014省级收入及财力12.12（更新后）" xfId="1617"/>
    <cellStyle name="好_2016省级收入1.3" xfId="1618"/>
    <cellStyle name="差_教育(按照总人口测算）—20080416_县市旗测算-新科目（含人口规模效应）_省级财力12.12" xfId="1619"/>
    <cellStyle name="差_津补贴保障测算（2010.3.19）" xfId="1620"/>
    <cellStyle name="差_津补贴保障测算（2010.3.19）_2014省级收入12.2（更新后）" xfId="1621"/>
    <cellStyle name="差_市辖区测算-新科目（20080626）" xfId="1622"/>
    <cellStyle name="差_津补贴保障测算（2010.3.19）_2014省级收入及财力12.12（更新后）" xfId="1623"/>
    <cellStyle name="差_津补贴保障测算（2010.3.19）_省级财力12.12" xfId="1624"/>
    <cellStyle name="好_material report in May" xfId="1625"/>
    <cellStyle name="差_津补贴保障测算(5.21)" xfId="1626"/>
    <cellStyle name="好_行政（人员）_县市旗测算-新科目（含人口规模效应）_财力性转移支付2010年预算参考数" xfId="1627"/>
    <cellStyle name="差_津补贴保障测算(5.21)_基金汇总" xfId="1628"/>
    <cellStyle name="差_津补贴保障测算(5.21)_收入汇总" xfId="1629"/>
    <cellStyle name="差_民生政策最低支出需求" xfId="1630"/>
    <cellStyle name="好_2011年预算大表11-26 2" xfId="1631"/>
    <cellStyle name="差_民生政策最低支出需求_2014省级收入12.2（更新后）" xfId="1632"/>
    <cellStyle name="差_民生政策最低支出需求_2014省级收入及财力12.12（更新后）" xfId="1633"/>
    <cellStyle name="差_缺口县区测算（11.13）_财力性转移支付2010年预算参考数" xfId="1634"/>
    <cellStyle name="差_民生政策最低支出需求_财力性转移支付2010年预算参考数" xfId="1635"/>
    <cellStyle name="差_行政公检法测算_省级财力12.12" xfId="1636"/>
    <cellStyle name="差_民生政策最低支出需求_省级财力12.12" xfId="1637"/>
    <cellStyle name="差_农林水和城市维护标准支出20080505－县区合计" xfId="1638"/>
    <cellStyle name="好_省级支出_1" xfId="1639"/>
    <cellStyle name="常规 4 5" xfId="1640"/>
    <cellStyle name="差_农林水和城市维护标准支出20080505－县区合计_2014省级收入及财力12.12（更新后）" xfId="1641"/>
    <cellStyle name="差_农林水和城市维护标准支出20080505－县区合计_不含人员经费系数" xfId="1642"/>
    <cellStyle name="差_省级明细_基金汇总" xfId="1643"/>
    <cellStyle name="差_总人口" xfId="1644"/>
    <cellStyle name="差_农林水和城市维护标准支出20080505－县区合计_不含人员经费系数_2014省级收入12.2（更新后）" xfId="1645"/>
    <cellStyle name="差_县区合并测算20080423(按照各省比重）_财力性转移支付2010年预算参考数" xfId="1646"/>
    <cellStyle name="差_总人口_2014省级收入12.2（更新后）" xfId="1647"/>
    <cellStyle name="好_2011年全省及省级预计2011-12-12" xfId="1648"/>
    <cellStyle name="好_河南 缺口县区测算(地方填报白)_2014省级收入12.2（更新后）" xfId="1649"/>
    <cellStyle name="差_农林水和城市维护标准支出20080505－县区合计_不含人员经费系数_2014省级收入及财力12.12（更新后）" xfId="1650"/>
    <cellStyle name="差_缺口县区测算(按2007支出增长25%测算)_财力性转移支付2010年预算参考数" xfId="1651"/>
    <cellStyle name="差_总人口_2014省级收入及财力12.12（更新后）" xfId="1652"/>
    <cellStyle name="差_农林水和城市维护标准支出20080505－县区合计_不含人员经费系数_财力性转移支付2010年预算参考数" xfId="1653"/>
    <cellStyle name="差_总人口_财力性转移支付2010年预算参考数" xfId="1654"/>
    <cellStyle name="差_农林水和城市维护标准支出20080505－县区合计_不含人员经费系数_省级财力12.12" xfId="1655"/>
    <cellStyle name="差_总人口_省级财力12.12" xfId="1656"/>
    <cellStyle name="差_农林水和城市维护标准支出20080505－县区合计_民生政策最低支出需求_2014省级收入及财力12.12（更新后）" xfId="1657"/>
    <cellStyle name="差_农林水和城市维护标准支出20080505－县区合计_省级财力12.12" xfId="1658"/>
    <cellStyle name="差_农林水和城市维护标准支出20080505－县区合计_县市旗测算-新科目（含人口规模效应）_2014省级收入12.2（更新后）" xfId="1659"/>
    <cellStyle name="差_农林水和城市维护标准支出20080505－县区合计_县市旗测算-新科目（含人口规模效应）_2014省级收入及财力12.12（更新后）" xfId="1660"/>
    <cellStyle name="差_农林水和城市维护标准支出20080505－县区合计_县市旗测算-新科目（含人口规模效应）_财力性转移支付2010年预算参考数" xfId="1661"/>
    <cellStyle name="好_县市旗测算-新科目（20080626）_民生政策最低支出需求_财力性转移支付2010年预算参考数" xfId="1662"/>
    <cellStyle name="差_农林水和城市维护标准支出20080505－县区合计_县市旗测算-新科目（含人口规模效应）_省级财力12.12" xfId="1663"/>
    <cellStyle name="差_平邑" xfId="1664"/>
    <cellStyle name="差_平邑_2014省级收入12.2（更新后）" xfId="1665"/>
    <cellStyle name="好_方案二" xfId="1666"/>
    <cellStyle name="差_平邑_省级财力12.12" xfId="1667"/>
    <cellStyle name="好_2007年收支情况及2008年收支预计表(汇总表)" xfId="1668"/>
    <cellStyle name="差_其他部门(按照总人口测算）—20080416_2014省级收入及财力12.12（更新后）" xfId="1669"/>
    <cellStyle name="差_其他部门(按照总人口测算）—20080416_民生政策最低支出需求_财力性转移支付2010年预算参考数" xfId="1670"/>
    <cellStyle name="差_省级明细_政府性基金人大会表格1稿 2" xfId="1671"/>
    <cellStyle name="差_下文_2014省级收入及财力12.12（更新后）" xfId="1672"/>
    <cellStyle name="差_其他部门(按照总人口测算）—20080416_民生政策最低支出需求_省级财力12.12" xfId="1673"/>
    <cellStyle name="差_其他部门(按照总人口测算）—20080416_省级财力12.12" xfId="1674"/>
    <cellStyle name="差_其他部门(按照总人口测算）—20080416_县市旗测算-新科目（含人口规模效应）" xfId="1675"/>
    <cellStyle name="差_其他部门(按照总人口测算）—20080416_县市旗测算-新科目（含人口规模效应）_2014省级收入12.2（更新后）" xfId="1676"/>
    <cellStyle name="差_其他部门(按照总人口测算）—20080416_县市旗测算-新科目（含人口规模效应）_2014省级收入及财力12.12（更新后）" xfId="1677"/>
    <cellStyle name="好_2006年水利统计指标统计表" xfId="1678"/>
    <cellStyle name="差_其他部门(按照总人口测算）—20080416_县市旗测算-新科目（含人口规模效应）_财力性转移支付2010年预算参考数" xfId="1679"/>
    <cellStyle name="差_支出汇总" xfId="1680"/>
    <cellStyle name="差_青海 缺口县区测算(地方填报)_2014省级收入12.2（更新后）" xfId="1681"/>
    <cellStyle name="差_青海 缺口县区测算(地方填报)_2014省级收入及财力12.12（更新后）" xfId="1682"/>
    <cellStyle name="好_2006年水利统计指标统计表_财力性转移支付2010年预算参考数" xfId="1683"/>
    <cellStyle name="差_全省基金收入" xfId="1684"/>
    <cellStyle name="差_全省基金收支" xfId="1685"/>
    <cellStyle name="差_缺口县区测算" xfId="1686"/>
    <cellStyle name="差_缺口县区测算（11.13）" xfId="1687"/>
    <cellStyle name="好_2009年省对市县转移支付测算表(9.27)_2014省级收入及财力12.12（更新后）" xfId="1688"/>
    <cellStyle name="통화 [0]_BOILER-CO1" xfId="1689"/>
    <cellStyle name="好_省级明细_Xl0000071 2" xfId="1690"/>
    <cellStyle name="差_缺口县区测算（11.13）_2014省级收入及财力12.12（更新后）" xfId="1691"/>
    <cellStyle name="差_缺口县区测算（11.13）_省级财力12.12" xfId="1692"/>
    <cellStyle name="好_商品交易所2006--2008年税收_收入汇总" xfId="1693"/>
    <cellStyle name="好_2011年预算表格2010.12.9_收入汇总" xfId="1694"/>
    <cellStyle name="差_缺口县区测算(按2007支出增长25%测算)" xfId="1695"/>
    <cellStyle name="差_缺口县区测算(按2007支出增长25%测算)_2014省级收入12.2（更新后）" xfId="1696"/>
    <cellStyle name="差_缺口县区测算(按2007支出增长25%测算)_2014省级收入及财力12.12（更新后）" xfId="1697"/>
    <cellStyle name="好_2010省对市县转移支付测算表(10-21）_2014省级收入12.2（更新后）" xfId="1698"/>
    <cellStyle name="差_缺口县区测算(按核定人数)" xfId="1699"/>
    <cellStyle name="差_缺口县区测算(按核定人数)_2014省级收入及财力12.12（更新后）" xfId="1700"/>
    <cellStyle name="常规 6_1.3日 2017年预算草案 - 副本" xfId="1701"/>
    <cellStyle name="差_缺口县区测算(按核定人数)_省级财力12.12" xfId="1702"/>
    <cellStyle name="差_缺口县区测算(财政部标准)_财力性转移支付2010年预算参考数" xfId="1703"/>
    <cellStyle name="差_缺口县区测算_省级财力12.12" xfId="1704"/>
    <cellStyle name="好_2010年收入预测表（20091219)）_支出汇总" xfId="1705"/>
    <cellStyle name="好_丽江汇总" xfId="1706"/>
    <cellStyle name="差_缺口消化情况" xfId="1707"/>
    <cellStyle name="差_缺口消化情况_2014省级收入12.2（更新后）" xfId="1708"/>
    <cellStyle name="好_2010省级行政性收费专项收入批复" xfId="1709"/>
    <cellStyle name="强调文字颜色 3 3 2" xfId="1710"/>
    <cellStyle name="差_缺口消化情况_2014省级收入及财力12.12（更新后）" xfId="1711"/>
    <cellStyle name="差_缺口消化情况_省级财力12.12" xfId="1712"/>
    <cellStyle name="好_2007年结算已定项目对账单_2013省级预算附表" xfId="1713"/>
    <cellStyle name="好_其他部门(按照总人口测算）—20080416_财力性转移支付2010年预算参考数" xfId="1714"/>
    <cellStyle name="差_人员工资和公用经费" xfId="1715"/>
    <cellStyle name="好_2006年34青海_省级财力12.12" xfId="1716"/>
    <cellStyle name="差_人员工资和公用经费2" xfId="1717"/>
    <cellStyle name="千位分隔[0] 3" xfId="1718"/>
    <cellStyle name="差_人员工资和公用经费2_2014省级收入及财力12.12（更新后）" xfId="1719"/>
    <cellStyle name="差_人员工资和公用经费2_财力性转移支付2010年预算参考数" xfId="1720"/>
    <cellStyle name="差_人员工资和公用经费3_2014省级收入12.2（更新后）" xfId="1721"/>
    <cellStyle name="差_人员工资和公用经费3_2014省级收入及财力12.12（更新后）" xfId="1722"/>
    <cellStyle name="差_人员工资和公用经费3_省级财力12.12" xfId="1723"/>
    <cellStyle name="差_山东省民生支出标准" xfId="1724"/>
    <cellStyle name="常规 18" xfId="1725"/>
    <cellStyle name="常规 23" xfId="1726"/>
    <cellStyle name="差_山东省民生支出标准_2014省级收入12.2（更新后）" xfId="1727"/>
    <cellStyle name="好_2007年一般预算支出剔除_2014省级收入及财力12.12（更新后）" xfId="1728"/>
    <cellStyle name="差_山东省民生支出标准_2014省级收入及财力12.12（更新后）" xfId="1729"/>
    <cellStyle name="差_山东省民生支出标准_财力性转移支付2010年预算参考数" xfId="1730"/>
    <cellStyle name="好_缺口消化情况" xfId="1731"/>
    <cellStyle name="差_山东省民生支出标准_省级财力12.12" xfId="1732"/>
    <cellStyle name="差_省电力2008年 工作表 2" xfId="1733"/>
    <cellStyle name="差_省电力2008年 工作表_2013省级预算附表" xfId="1734"/>
    <cellStyle name="差_省电力2008年 工作表_2017年预算草案（债务）" xfId="1735"/>
    <cellStyle name="好_复件 2012年地方财政公共预算分级平衡情况表" xfId="1736"/>
    <cellStyle name="差_省电力2008年 工作表_基金汇总" xfId="1737"/>
    <cellStyle name="好_复件 复件 2010年预算表格－2010-03-26-（含表间 公式）_省级财力12.12" xfId="1738"/>
    <cellStyle name="差_省电力2008年 工作表_收入汇总" xfId="1739"/>
    <cellStyle name="差_县市旗测算-新科目（20080627）_民生政策最低支出需求_2014省级收入12.2（更新后）" xfId="1740"/>
    <cellStyle name="差_省级明细_2.2017全省收入" xfId="1741"/>
    <cellStyle name="差_省级明细_2016-2017全省国资预算" xfId="1742"/>
    <cellStyle name="好_河南 缺口县区测算(地方填报)_财力性转移支付2010年预算参考数" xfId="1743"/>
    <cellStyle name="差_省级明细_2016年预算草案1.13" xfId="1744"/>
    <cellStyle name="差_省级明细_2016年预算草案1.13 2" xfId="1745"/>
    <cellStyle name="差_省级明细_2016年预算草案1.13_2017年预算草案（债务）" xfId="1746"/>
    <cellStyle name="差_省级明细_2016年预算草案1.13_基金汇总" xfId="1747"/>
    <cellStyle name="差_省级明细_20171207-2018年预算草案" xfId="1748"/>
    <cellStyle name="差_省级明细_2017年预算草案1.4" xfId="1749"/>
    <cellStyle name="差_省级明细_23" xfId="1750"/>
    <cellStyle name="好_28四川_2014省级收入及财力12.12（更新后）" xfId="1751"/>
    <cellStyle name="差_省级明细_23 2" xfId="1752"/>
    <cellStyle name="好_1110洱源县" xfId="1753"/>
    <cellStyle name="差_省级明细_23_2017年预算草案（债务）" xfId="1754"/>
    <cellStyle name="好_2009年结算（最终）" xfId="1755"/>
    <cellStyle name="好_卫生(按照总人口测算）—20080416_县市旗测算-新科目（含人口规模效应）" xfId="1756"/>
    <cellStyle name="差_省级明细_23_基金汇总" xfId="1757"/>
    <cellStyle name="差_省级明细_收入汇总" xfId="1758"/>
    <cellStyle name="好_县区合并测算20080421_民生政策最低支出需求" xfId="1759"/>
    <cellStyle name="好_省级明细_2016年预算草案1.13" xfId="1760"/>
    <cellStyle name="差_省级明细_23_支出汇总" xfId="1761"/>
    <cellStyle name="差_省级明细_3.2017全省支出" xfId="1762"/>
    <cellStyle name="差_省级明细_5.2017省本级收入" xfId="1763"/>
    <cellStyle name="差_省级明细_Book1 2" xfId="1764"/>
    <cellStyle name="差_省级明细_Book1_2017年预算草案（债务）" xfId="1765"/>
    <cellStyle name="好_2011年预算大表11-26_收入汇总" xfId="1766"/>
    <cellStyle name="差_省级明细_Book1_收入汇总" xfId="1767"/>
    <cellStyle name="差_县区合并测算20080423(按照各省比重）_不含人员经费系数_省级财力12.12" xfId="1768"/>
    <cellStyle name="差_省级明细_Book1_支出汇总" xfId="1769"/>
    <cellStyle name="计算 2" xfId="1770"/>
    <cellStyle name="好_商品交易所2006--2008年税收_基金汇总" xfId="1771"/>
    <cellStyle name="好_2011年预算表格2010.12.9_基金汇总" xfId="1772"/>
    <cellStyle name="好_20160105省级2016年预算情况表（最新）_收入汇总" xfId="1773"/>
    <cellStyle name="差_省级明细_Book3" xfId="1774"/>
    <cellStyle name="差_省级明细_Xl0000068" xfId="1775"/>
    <cellStyle name="差_省级明细_Xl0000068_基金汇总" xfId="1776"/>
    <cellStyle name="差_省级明细_Xl0000068_支出汇总" xfId="1777"/>
    <cellStyle name="常规 5 3" xfId="1778"/>
    <cellStyle name="好_20111127汇报附表（8张）_基金汇总" xfId="1779"/>
    <cellStyle name="差_省级明细_Xl0000071" xfId="1780"/>
    <cellStyle name="差_省级明细_基金最新_2017年预算草案（债务）" xfId="1781"/>
    <cellStyle name="千位分隔[0] 2" xfId="1782"/>
    <cellStyle name="常规 11_02支出需求及缺口县测算情况" xfId="1783"/>
    <cellStyle name="差_省级明细_Xl0000071_基金汇总" xfId="1784"/>
    <cellStyle name="差_文体广播事业(按照总人口测算）—20080416_省级财力12.12" xfId="1785"/>
    <cellStyle name="差_省级明细_表六七" xfId="1786"/>
    <cellStyle name="差_县市旗测算-新科目（20080627）_2014省级收入12.2（更新后）" xfId="1787"/>
    <cellStyle name="差_省级明细_代编全省支出预算修改" xfId="1788"/>
    <cellStyle name="差_省级明细_代编全省支出预算修改_2017年预算草案（债务）" xfId="1789"/>
    <cellStyle name="差_卫生(按照总人口测算）—20080416_县市旗测算-新科目（含人口规模效应）" xfId="1790"/>
    <cellStyle name="差_省级明细_代编全省支出预算修改_收入汇总" xfId="1791"/>
    <cellStyle name="好_Xl0000071" xfId="1792"/>
    <cellStyle name="差_省级明细_冬梅3" xfId="1793"/>
    <cellStyle name="好_2012-2013年经常性收入预测（1.1新口径）" xfId="1794"/>
    <cellStyle name="好_Xl0000071_2017年预算草案（债务）" xfId="1795"/>
    <cellStyle name="差_省级明细_冬梅3_2017年预算草案（债务）" xfId="1796"/>
    <cellStyle name="好_Xl0000071_支出汇总" xfId="1797"/>
    <cellStyle name="差_省级明细_冬梅3_支出汇总" xfId="1798"/>
    <cellStyle name="好_省级明细_23" xfId="1799"/>
    <cellStyle name="差_省级明细_副本1.2" xfId="1800"/>
    <cellStyle name="好_省级明细_23_2017年预算草案（债务）" xfId="1801"/>
    <cellStyle name="差_省级明细_副本1.2_2017年预算草案（债务）" xfId="1802"/>
    <cellStyle name="差_卫生(按照总人口测算）—20080416_县市旗测算-新科目（含人口规模效应）_2014省级收入及财力12.12（更新后）" xfId="1803"/>
    <cellStyle name="好_省级明细_23_收入汇总" xfId="1804"/>
    <cellStyle name="差_省级明细_副本1.2_收入汇总" xfId="1805"/>
    <cellStyle name="好_省级明细_23_支出汇总" xfId="1806"/>
    <cellStyle name="差_省级明细_副本1.2_支出汇总" xfId="1807"/>
    <cellStyle name="好_2008年财政收支预算草案(1.4) 2" xfId="1808"/>
    <cellStyle name="差_省级明细_副本最新" xfId="1809"/>
    <cellStyle name="好_县区合并测算20080423(按照各省比重）" xfId="1810"/>
    <cellStyle name="好_省级明细_Xl0000071_基金汇总" xfId="1811"/>
    <cellStyle name="差_省级明细_基金最新_收入汇总" xfId="1812"/>
    <cellStyle name="差_省级明细_副本最新 2" xfId="1813"/>
    <cellStyle name="差_省级明细_副本最新_2017年预算草案（债务）" xfId="1814"/>
    <cellStyle name="差_省级明细_副本最新_基金汇总" xfId="1815"/>
    <cellStyle name="差_行政（人员）_省级财力12.12" xfId="1816"/>
    <cellStyle name="常规 23 2" xfId="1817"/>
    <cellStyle name="好_2009全省决算表（批复后）" xfId="1818"/>
    <cellStyle name="差_省级明细_副本最新_收入汇总" xfId="1819"/>
    <cellStyle name="差_省级明细_副本最新_支出汇总" xfId="1820"/>
    <cellStyle name="差_省级明细_基金表" xfId="1821"/>
    <cellStyle name="差_省级明细_基金最新" xfId="1822"/>
    <cellStyle name="差_省级明细_基金最新_基金汇总" xfId="1823"/>
    <cellStyle name="差_省级明细_基金最新_支出汇总" xfId="1824"/>
    <cellStyle name="差_省级明细_基金最终修改支出" xfId="1825"/>
    <cellStyle name="差_省级明细_全省收入代编最新" xfId="1826"/>
    <cellStyle name="差_省级明细_全省收入代编最新 2" xfId="1827"/>
    <cellStyle name="差_省级明细_全省收入代编最新_2017年预算草案（债务）" xfId="1828"/>
    <cellStyle name="好_行政（人员）_县市旗测算-新科目（含人口规模效应）" xfId="1829"/>
    <cellStyle name="好_分析缺口率_2014省级收入及财力12.12（更新后）" xfId="1830"/>
    <cellStyle name="差_省级明细_全省收入代编最新_基金汇总" xfId="1831"/>
    <cellStyle name="差_省级明细_全省收入代编最新_收入汇总" xfId="1832"/>
    <cellStyle name="差_省级明细_全省预算代编_收入汇总" xfId="1833"/>
    <cellStyle name="好_省级国有资本经营预算表" xfId="1834"/>
    <cellStyle name="好_12滨州_省级财力12.12" xfId="1835"/>
    <cellStyle name="差_省级明细_全省预算代编_支出汇总" xfId="1836"/>
    <cellStyle name="差_省级明细_社保2017年预算草案1.3" xfId="1837"/>
    <cellStyle name="差_省级明细_省级国有资本经营预算表" xfId="1838"/>
    <cellStyle name="差_省级明细_政府性基金人大会表格1稿" xfId="1839"/>
    <cellStyle name="差_省级明细_政府性基金人大会表格1稿_基金汇总" xfId="1840"/>
    <cellStyle name="差_省级明细_政府性基金人大会表格1稿_收入汇总" xfId="1841"/>
    <cellStyle name="差_省级明细_支出汇总" xfId="1842"/>
    <cellStyle name="差_省级收入" xfId="1843"/>
    <cellStyle name="好_分县成本差异系数_民生政策最低支出需求_2014省级收入及财力12.12（更新后）" xfId="1844"/>
    <cellStyle name="差_文体广播事业(按照总人口测算）—20080416_不含人员经费系数" xfId="1845"/>
    <cellStyle name="好_中原证券2012年补助（上解）核定表" xfId="1846"/>
    <cellStyle name="差_省级收入_1" xfId="1847"/>
    <cellStyle name="差_行政(燃修费)_民生政策最低支出需求_省级财力12.12" xfId="1848"/>
    <cellStyle name="差_省级支出" xfId="1849"/>
    <cellStyle name="好_缺口县区测算" xfId="1850"/>
    <cellStyle name="差_省属监狱人员级别表(驻外)" xfId="1851"/>
    <cellStyle name="差_省属监狱人员级别表(驻外)_基金汇总" xfId="1852"/>
    <cellStyle name="差_省属监狱人员级别表(驻外)_收入汇总" xfId="1853"/>
    <cellStyle name="好_2006年34青海_财力性转移支付2010年预算参考数" xfId="1854"/>
    <cellStyle name="差_市辖区测算20080510_2014省级收入及财力12.12（更新后）" xfId="1855"/>
    <cellStyle name="好_电力公司增值税划转_2014省级收入12.2（更新后）" xfId="1856"/>
    <cellStyle name="差_市辖区测算20080510_不含人员经费系数" xfId="1857"/>
    <cellStyle name="差_市辖区测算20080510_不含人员经费系数_2014省级收入及财力12.12（更新后）" xfId="1858"/>
    <cellStyle name="常规_2010年收入财力预测（20101011）" xfId="1859"/>
    <cellStyle name="差_市辖区测算20080510_财力性转移支付2010年预算参考数" xfId="1860"/>
    <cellStyle name="差_市辖区测算20080510_民生政策最低支出需求" xfId="1861"/>
    <cellStyle name="差_市辖区测算20080510_民生政策最低支出需求_2014省级收入12.2（更新后）" xfId="1862"/>
    <cellStyle name="差_县市旗测算20080508_不含人员经费系数_2014省级收入及财力12.12（更新后）" xfId="1863"/>
    <cellStyle name="差_市辖区测算20080510_民生政策最低支出需求_2014省级收入及财力12.12（更新后）" xfId="1864"/>
    <cellStyle name="差_市辖区测算20080510_民生政策最低支出需求_财力性转移支付2010年预算参考数" xfId="1865"/>
    <cellStyle name="差_市辖区测算20080510_县市旗测算-新科目（含人口规模效应）" xfId="1866"/>
    <cellStyle name="差_市辖区测算20080510_县市旗测算-新科目（含人口规模效应）_2014省级收入12.2（更新后）" xfId="1867"/>
    <cellStyle name="好_行政公检法测算_县市旗测算-新科目（含人口规模效应）_2014省级收入12.2（更新后）" xfId="1868"/>
    <cellStyle name="差_市辖区测算20080510_县市旗测算-新科目（含人口规模效应）_省级财力12.12" xfId="1869"/>
    <cellStyle name="差_行政(燃修费)_民生政策最低支出需求_财力性转移支付2010年预算参考数" xfId="1870"/>
    <cellStyle name="好_省级明细_代编全省支出预算修改_2017年预算草案（债务）" xfId="1871"/>
    <cellStyle name="差_市辖区测算-新科目（20080626）_2014省级收入12.2（更新后）" xfId="1872"/>
    <cellStyle name="差_市辖区测算-新科目（20080626）_不含人员经费系数" xfId="1873"/>
    <cellStyle name="好_省级明细_Book1_支出汇总" xfId="1874"/>
    <cellStyle name="差_市辖区测算-新科目（20080626）_不含人员经费系数_2014省级收入及财力12.12（更新后）" xfId="1875"/>
    <cellStyle name="好_2008年支出核定" xfId="1876"/>
    <cellStyle name="差_市辖区测算-新科目（20080626）_不含人员经费系数_财力性转移支付2010年预算参考数" xfId="1877"/>
    <cellStyle name="好_2008年支出调整" xfId="1878"/>
    <cellStyle name="差_市辖区测算-新科目（20080626）_财力性转移支付2010年预算参考数" xfId="1879"/>
    <cellStyle name="差_市辖区测算-新科目（20080626）_民生政策最低支出需求" xfId="1880"/>
    <cellStyle name="好_行政(燃修费)_财力性转移支付2010年预算参考数" xfId="1881"/>
    <cellStyle name="差_市辖区测算-新科目（20080626）_民生政策最低支出需求_2014省级收入12.2（更新后）" xfId="1882"/>
    <cellStyle name="差_市辖区测算-新科目（20080626）_民生政策最低支出需求_2014省级收入及财力12.12（更新后）" xfId="1883"/>
    <cellStyle name="差_市辖区测算-新科目（20080626）_民生政策最低支出需求_省级财力12.12" xfId="1884"/>
    <cellStyle name="差_市辖区测算-新科目（20080626）_省级财力12.12" xfId="1885"/>
    <cellStyle name="差_自行调整差异系数顺序" xfId="1886"/>
    <cellStyle name="差_市辖区测算-新科目（20080626）_县市旗测算-新科目（含人口规模效应）" xfId="1887"/>
    <cellStyle name="好_其他部门(按照总人口测算）—20080416" xfId="1888"/>
    <cellStyle name="差_市辖区测算-新科目（20080626）_县市旗测算-新科目（含人口规模效应）_2014省级收入12.2（更新后）" xfId="1889"/>
    <cellStyle name="好_2010年收入预测表（20091230)）" xfId="1890"/>
    <cellStyle name="强调文字颜色 4 2 2" xfId="1891"/>
    <cellStyle name="好_行政(燃修费)_2014省级收入12.2（更新后）" xfId="1892"/>
    <cellStyle name="差_市辖区测算-新科目（20080626）_县市旗测算-新科目（含人口规模效应）_财力性转移支付2010年预算参考数" xfId="1893"/>
    <cellStyle name="差_市辖区测算-新科目（20080626）_县市旗测算-新科目（含人口规模效应）_省级财力12.12" xfId="1894"/>
    <cellStyle name="差_行政（人员）_县市旗测算-新科目（含人口规模效应）_财力性转移支付2010年预算参考数" xfId="1895"/>
    <cellStyle name="差_收入汇总" xfId="1896"/>
    <cellStyle name="好_20河南(财政部2010年县级基本财力测算数据)" xfId="1897"/>
    <cellStyle name="差_同德" xfId="1898"/>
    <cellStyle name="差_同德_2014省级收入12.2（更新后）" xfId="1899"/>
    <cellStyle name="好_行政公检法测算_民生政策最低支出需求_财力性转移支付2010年预算参考数" xfId="1900"/>
    <cellStyle name="差_同德_2014省级收入及财力12.12（更新后）" xfId="1901"/>
    <cellStyle name="好_复件 复件 2010年预算表格－2010-03-26-（含表间 公式）_2014省级收入及财力12.12（更新后）" xfId="1902"/>
    <cellStyle name="差_同德_财力性转移支付2010年预算参考数" xfId="1903"/>
    <cellStyle name="差_同德_省级财力12.12" xfId="1904"/>
    <cellStyle name="差_危改资金测算" xfId="1905"/>
    <cellStyle name="差_危改资金测算_2014省级收入及财力12.12（更新后）" xfId="1906"/>
    <cellStyle name="差_危改资金测算_财力性转移支付2010年预算参考数" xfId="1907"/>
    <cellStyle name="差_危改资金测算_省级财力12.12" xfId="1908"/>
    <cellStyle name="差_行政(燃修费)_不含人员经费系数_2014省级收入及财力12.12（更新后）" xfId="1909"/>
    <cellStyle name="差_卫生(按照总人口测算）—20080416_2014省级收入12.2（更新后）" xfId="1910"/>
    <cellStyle name="差_卫生(按照总人口测算）—20080416_2014省级收入及财力12.12（更新后）" xfId="1911"/>
    <cellStyle name="差_卫生(按照总人口测算）—20080416_不含人员经费系数" xfId="1912"/>
    <cellStyle name="好_Book1_附表1-6" xfId="1913"/>
    <cellStyle name="差_卫生(按照总人口测算）—20080416_不含人员经费系数_2014省级收入12.2（更新后）" xfId="1914"/>
    <cellStyle name="差_卫生(按照总人口测算）—20080416_不含人员经费系数_2014省级收入及财力12.12（更新后）" xfId="1915"/>
    <cellStyle name="差_卫生(按照总人口测算）—20080416_财力性转移支付2010年预算参考数" xfId="1916"/>
    <cellStyle name="差_卫生(按照总人口测算）—20080416_民生政策最低支出需求" xfId="1917"/>
    <cellStyle name="常规 2 2_2016年结算与财力5.17" xfId="1918"/>
    <cellStyle name="好_0605石屏县" xfId="1919"/>
    <cellStyle name="差_卫生(按照总人口测算）—20080416_民生政策最低支出需求_财力性转移支付2010年预算参考数" xfId="1920"/>
    <cellStyle name="好_0605石屏县_财力性转移支付2010年预算参考数" xfId="1921"/>
    <cellStyle name="差_卫生(按照总人口测算）—20080416_省级财力12.12" xfId="1922"/>
    <cellStyle name="差_卫生(按照总人口测算）—20080416_县市旗测算-新科目（含人口规模效应）_2014省级收入12.2（更新后）" xfId="1923"/>
    <cellStyle name="好_22.2017年全省基金支出" xfId="1924"/>
    <cellStyle name="差_卫生(按照总人口测算）—20080416_县市旗测算-新科目（含人口规模效应）_省级财力12.12" xfId="1925"/>
    <cellStyle name="链接单元格 2 2" xfId="1926"/>
    <cellStyle name="差_卫生部门" xfId="1927"/>
    <cellStyle name="差_县市旗测算-新科目（20080626）_县市旗测算-新科目（含人口规模效应）_省级财力12.12" xfId="1928"/>
    <cellStyle name="差_卫生部门_2014省级收入及财力12.12（更新后）" xfId="1929"/>
    <cellStyle name="差_卫生部门_财力性转移支付2010年预算参考数" xfId="1930"/>
    <cellStyle name="差_卫生部门_省级财力12.12" xfId="1931"/>
    <cellStyle name="差_县市旗测算-新科目（20080626）_2014省级收入及财力12.12（更新后）" xfId="1932"/>
    <cellStyle name="差_文体广播部门" xfId="1933"/>
    <cellStyle name="差_文体广播事业(按照总人口测算）—20080416" xfId="1934"/>
    <cellStyle name="差_文体广播事业(按照总人口测算）—20080416_2014省级收入12.2（更新后）" xfId="1935"/>
    <cellStyle name="常规 12" xfId="1936"/>
    <cellStyle name="差_文体广播事业(按照总人口测算）—20080416_不含人员经费系数_2014省级收入12.2（更新后）" xfId="1937"/>
    <cellStyle name="差_文体广播事业(按照总人口测算）—20080416_不含人员经费系数_财力性转移支付2010年预算参考数" xfId="1938"/>
    <cellStyle name="常规 15 2" xfId="1939"/>
    <cellStyle name="差_文体广播事业(按照总人口测算）—20080416_财力性转移支付2010年预算参考数" xfId="1940"/>
    <cellStyle name="好_Sheet1_2014省级收入及财力12.12（更新后）" xfId="1941"/>
    <cellStyle name="差_文体广播事业(按照总人口测算）—20080416_民生政策最低支出需求" xfId="1942"/>
    <cellStyle name="差_文体广播事业(按照总人口测算）—20080416_民生政策最低支出需求_2014省级收入12.2（更新后）" xfId="1943"/>
    <cellStyle name="差_文体广播事业(按照总人口测算）—20080416_民生政策最低支出需求_2014省级收入及财力12.12（更新后）" xfId="1944"/>
    <cellStyle name="差_文体广播事业(按照总人口测算）—20080416_民生政策最低支出需求_省级财力12.12" xfId="1945"/>
    <cellStyle name="千位[" xfId="1946"/>
    <cellStyle name="差_文体广播事业(按照总人口测算）—20080416_县市旗测算-新科目（含人口规模效应）" xfId="1947"/>
    <cellStyle name="好_2009年省对市县转移支付测算表(9.27)_省级财力12.12" xfId="1948"/>
    <cellStyle name="强调文字颜色 2 3" xfId="1949"/>
    <cellStyle name="差_文体广播事业(按照总人口测算）—20080416_县市旗测算-新科目（含人口规模效应）_2014省级收入12.2（更新后）" xfId="1950"/>
    <cellStyle name="好_省级支出_2" xfId="1951"/>
    <cellStyle name="差_文体广播事业(按照总人口测算）—20080416_县市旗测算-新科目（含人口规模效应）_2014省级收入及财力12.12（更新后）" xfId="1952"/>
    <cellStyle name="常规 4 6" xfId="1953"/>
    <cellStyle name="差_文体广播事业(按照总人口测算）—20080416_县市旗测算-新科目（含人口规模效应）_省级财力12.12" xfId="1954"/>
    <cellStyle name="好_2010省级行政性收费专项收入批复_支出汇总" xfId="1955"/>
    <cellStyle name="差_下文" xfId="1956"/>
    <cellStyle name="好_14安徽_财力性转移支付2010年预算参考数" xfId="1957"/>
    <cellStyle name="差_下文（表）_省级财力12.12" xfId="1958"/>
    <cellStyle name="千分位" xfId="1959"/>
    <cellStyle name="货币 2" xfId="1960"/>
    <cellStyle name="差_下文_2014省级收入12.2（更新后）" xfId="1961"/>
    <cellStyle name="差_下文_省级财力12.12" xfId="1962"/>
    <cellStyle name="好_20 2007年河南结算单_2014省级收入12.2（更新后）" xfId="1963"/>
    <cellStyle name="差_县区合并测算20080421_不含人员经费系数" xfId="1964"/>
    <cellStyle name="差_县区合并测算20080421_不含人员经费系数_2014省级收入及财力12.12（更新后）" xfId="1965"/>
    <cellStyle name="差_县区合并测算20080421_不含人员经费系数_省级财力12.12" xfId="1966"/>
    <cellStyle name="常规 2 5" xfId="1967"/>
    <cellStyle name="链接单元格 3 2" xfId="1968"/>
    <cellStyle name="差_县区合并测算20080421_民生政策最低支出需求" xfId="1969"/>
    <cellStyle name="差_县市旗测算-新科目（20080627）_县市旗测算-新科目（含人口规模效应）" xfId="1970"/>
    <cellStyle name="差_县区合并测算20080421_民生政策最低支出需求_2014省级收入及财力12.12（更新后）" xfId="1971"/>
    <cellStyle name="差_县市旗测算-新科目（20080627）_县市旗测算-新科目（含人口规模效应）_2014省级收入及财力12.12（更新后）" xfId="1972"/>
    <cellStyle name="差_县区合并测算20080421_县市旗测算-新科目（含人口规模效应）_2014省级收入12.2（更新后）" xfId="1973"/>
    <cellStyle name="差_县区合并测算20080421_县市旗测算-新科目（含人口规模效应）_2014省级收入及财力12.12（更新后）" xfId="1974"/>
    <cellStyle name="差_县区合并测算20080421_县市旗测算-新科目（含人口规模效应）_省级财力12.12" xfId="1975"/>
    <cellStyle name="强调文字颜色 1 2" xfId="1976"/>
    <cellStyle name="好_财力差异计算表(不含非农业区)_省级财力12.12" xfId="1977"/>
    <cellStyle name="差_县区合并测算20080423(按照各省比重）_民生政策最低支出需求_2014省级收入12.2（更新后）" xfId="1978"/>
    <cellStyle name="差_县区合并测算20080423(按照各省比重）_民生政策最低支出需求_财力性转移支付2010年预算参考数" xfId="1979"/>
    <cellStyle name="好_省级明细_副本最新_收入汇总" xfId="1980"/>
    <cellStyle name="差_县市旗测算20080508" xfId="1981"/>
    <cellStyle name="差_县市旗测算20080508_2014省级收入12.2（更新后）" xfId="1982"/>
    <cellStyle name="差_县市旗测算20080508_不含人员经费系数" xfId="1983"/>
    <cellStyle name="差_县市旗测算20080508_不含人员经费系数_财力性转移支付2010年预算参考数" xfId="1984"/>
    <cellStyle name="常规 13 2" xfId="1985"/>
    <cellStyle name="差_县市旗测算20080508_不含人员经费系数_省级财力12.12" xfId="1986"/>
    <cellStyle name="好_2008年财政收支预算草案(1.4)_支出汇总" xfId="1987"/>
    <cellStyle name="差_县市旗测算20080508_财力性转移支付2010年预算参考数" xfId="1988"/>
    <cellStyle name="好_省级明细_Xl0000071_收入汇总" xfId="1989"/>
    <cellStyle name="差_县市旗测算20080508_民生政策最低支出需求" xfId="1990"/>
    <cellStyle name="好_20161017---核定基数定表" xfId="1991"/>
    <cellStyle name="好_成本差异系数_2014省级收入及财力12.12（更新后）" xfId="1992"/>
    <cellStyle name="差_县市旗测算20080508_民生政策最低支出需求_2014省级收入12.2（更新后）" xfId="1993"/>
    <cellStyle name="好_教育(按照总人口测算）—20080416_县市旗测算-新科目（含人口规模效应）_财力性转移支付2010年预算参考数" xfId="1994"/>
    <cellStyle name="差_县市旗测算20080508_民生政策最低支出需求_2014省级收入及财力12.12（更新后）" xfId="1995"/>
    <cellStyle name="差_县市旗测算20080508_民生政策最低支出需求_财力性转移支付2010年预算参考数" xfId="1996"/>
    <cellStyle name="好_0502通海县" xfId="1997"/>
    <cellStyle name="差_县市旗测算20080508_民生政策最低支出需求_省级财力12.12" xfId="1998"/>
    <cellStyle name="差_行政(燃修费)_不含人员经费系数_财力性转移支付2010年预算参考数" xfId="1999"/>
    <cellStyle name="差_县市旗测算20080508_省级财力12.12" xfId="2000"/>
    <cellStyle name="差_县市旗测算20080508_县市旗测算-新科目（含人口规模效应）" xfId="2001"/>
    <cellStyle name="差_县市旗测算20080508_县市旗测算-新科目（含人口规模效应）_2014省级收入及财力12.12（更新后）" xfId="2002"/>
    <cellStyle name="差_县市旗测算20080508_县市旗测算-新科目（含人口规模效应）_财力性转移支付2010年预算参考数" xfId="2003"/>
    <cellStyle name="差_县市旗测算-新科目（20080626）_2014省级收入12.2（更新后）" xfId="2004"/>
    <cellStyle name="差_县市旗测算-新科目（20080626）_不含人员经费系数_2014省级收入及财力12.12（更新后）" xfId="2005"/>
    <cellStyle name="常规 7" xfId="2006"/>
    <cellStyle name="好_2007结算与财力(6.2)_支出汇总" xfId="2007"/>
    <cellStyle name="差_县市旗测算-新科目（20080626）_不含人员经费系数_财力性转移支付2010年预算参考数" xfId="2008"/>
    <cellStyle name="差_县市旗测算-新科目（20080626）_财力性转移支付2010年预算参考数" xfId="2009"/>
    <cellStyle name="差_县市旗测算-新科目（20080626）_民生政策最低支出需求_2014省级收入及财力12.12（更新后）" xfId="2010"/>
    <cellStyle name="差_县市旗测算-新科目（20080626）_民生政策最低支出需求_省级财力12.12" xfId="2011"/>
    <cellStyle name="好_Xl0000068_支出汇总" xfId="2012"/>
    <cellStyle name="差_县市旗测算-新科目（20080626）_省级财力12.12" xfId="2013"/>
    <cellStyle name="差_县市旗测算-新科目（20080627）_不含人员经费系数" xfId="2014"/>
    <cellStyle name="计算 2 2" xfId="2015"/>
    <cellStyle name="差_县市旗测算-新科目（20080627）_不含人员经费系数_2014省级收入12.2（更新后）" xfId="2016"/>
    <cellStyle name="差_县市旗测算-新科目（20080627）_不含人员经费系数_2014省级收入及财力12.12（更新后）" xfId="2017"/>
    <cellStyle name="差_县市旗测算-新科目（20080627）_不含人员经费系数_省级财力12.12" xfId="2018"/>
    <cellStyle name="检查单元格 2 2" xfId="2019"/>
    <cellStyle name="好_2016年结算与财力5.17" xfId="2020"/>
    <cellStyle name="差_县市旗测算-新科目（20080627）_财力性转移支付2010年预算参考数" xfId="2021"/>
    <cellStyle name="差_县市旗测算-新科目（20080627）_民生政策最低支出需求" xfId="2022"/>
    <cellStyle name="好_2011年全省及省级预计2011-12-12_支出汇总" xfId="2023"/>
    <cellStyle name="差_县市旗测算-新科目（20080627）_民生政策最低支出需求_2014省级收入及财力12.12（更新后）" xfId="2024"/>
    <cellStyle name="差_县市旗测算-新科目（20080627）_民生政策最低支出需求_财力性转移支付2010年预算参考数" xfId="2025"/>
    <cellStyle name="差_县市旗测算-新科目（20080627）_民生政策最低支出需求_省级财力12.12" xfId="2026"/>
    <cellStyle name="常规_提供表" xfId="2027"/>
    <cellStyle name="好_行政（人员）_不含人员经费系数_2014省级收入12.2（更新后）" xfId="2028"/>
    <cellStyle name="差_县市旗测算-新科目（20080627）_省级财力12.12" xfId="2029"/>
    <cellStyle name="差_行政(燃修费)" xfId="2030"/>
    <cellStyle name="差_行政(燃修费)_2014省级收入12.2（更新后）" xfId="2031"/>
    <cellStyle name="差_行政(燃修费)_不含人员经费系数_省级财力12.12" xfId="2032"/>
    <cellStyle name="差_行政(燃修费)_财力性转移支付2010年预算参考数" xfId="2033"/>
    <cellStyle name="差_行政(燃修费)_民生政策最低支出需求_2014省级收入12.2（更新后）" xfId="2034"/>
    <cellStyle name="常规 4 3" xfId="2035"/>
    <cellStyle name="差_行政(燃修费)_民生政策最低支出需求_2014省级收入及财力12.12（更新后）" xfId="2036"/>
    <cellStyle name="差_行政(燃修费)_省级财力12.12" xfId="2037"/>
    <cellStyle name="差_行政(燃修费)_县市旗测算-新科目（含人口规模效应）_2014省级收入及财力12.12（更新后）" xfId="2038"/>
    <cellStyle name="常规_附件：2012年出口退税基数及超基数上解情况表" xfId="2039"/>
    <cellStyle name="差_行政(燃修费)_县市旗测算-新科目（含人口规模效应）_财力性转移支付2010年预算参考数" xfId="2040"/>
    <cellStyle name="差_行政(燃修费)_县市旗测算-新科目（含人口规模效应）_省级财力12.12" xfId="2041"/>
    <cellStyle name="差_行政（人员）" xfId="2042"/>
    <cellStyle name="差_行政（人员）_2014省级收入及财力12.12（更新后）" xfId="2043"/>
    <cellStyle name="差_行政（人员）_不含人员经费系数" xfId="2044"/>
    <cellStyle name="差_行政（人员）_不含人员经费系数_2014省级收入12.2（更新后）" xfId="2045"/>
    <cellStyle name="差_行政（人员）_不含人员经费系数_财力性转移支付2010年预算参考数" xfId="2046"/>
    <cellStyle name="差_行政（人员）_不含人员经费系数_省级财力12.12" xfId="2047"/>
    <cellStyle name="差_行政（人员）_民生政策最低支出需求_2014省级收入12.2（更新后）" xfId="2048"/>
    <cellStyle name="差_行政（人员）_民生政策最低支出需求_2014省级收入及财力12.12（更新后）" xfId="2049"/>
    <cellStyle name="差_行政（人员）_民生政策最低支出需求_财力性转移支付2010年预算参考数" xfId="2050"/>
    <cellStyle name="好_2010年收入预测表（20091230)）_收入汇总" xfId="2051"/>
    <cellStyle name="差_行政（人员）_民生政策最低支出需求_省级财力12.12" xfId="2052"/>
    <cellStyle name="常规_全省社会保险基金" xfId="2053"/>
    <cellStyle name="差_行政（人员）_县市旗测算-新科目（含人口规模效应）_2014省级收入12.2（更新后）" xfId="2054"/>
    <cellStyle name="差_行政（人员）_县市旗测算-新科目（含人口规模效应）_2014省级收入及财力12.12（更新后）" xfId="2055"/>
    <cellStyle name="差_行政（人员）_县市旗测算-新科目（含人口规模效应）_省级财力12.12" xfId="2056"/>
    <cellStyle name="好_30云南_1_省级财力12.12" xfId="2057"/>
    <cellStyle name="好_表一_2014省级收入及财力12.12（更新后）" xfId="2058"/>
    <cellStyle name="差_行政公检法测算" xfId="2059"/>
    <cellStyle name="差_行政公检法测算_2014省级收入及财力12.12（更新后）" xfId="2060"/>
    <cellStyle name="差_行政公检法测算_不含人员经费系数" xfId="2061"/>
    <cellStyle name="好_省属监狱人员级别表(驻外)_基金汇总" xfId="2062"/>
    <cellStyle name="差_行政公检法测算_不含人员经费系数_2014省级收入12.2（更新后）" xfId="2063"/>
    <cellStyle name="差_行政公检法测算_不含人员经费系数_2014省级收入及财力12.12（更新后）" xfId="2064"/>
    <cellStyle name="差_行政公检法测算_民生政策最低支出需求" xfId="2065"/>
    <cellStyle name="输出 3" xfId="2066"/>
    <cellStyle name="差_行政公检法测算_民生政策最低支出需求_2014省级收入12.2（更新后）" xfId="2067"/>
    <cellStyle name="差_行政公检法测算_民生政策最低支出需求_2014省级收入及财力12.12（更新后）" xfId="2068"/>
    <cellStyle name="差_行政公检法测算_民生政策最低支出需求_财力性转移支付2010年预算参考数" xfId="2069"/>
    <cellStyle name="差_行政公检法测算_民生政策最低支出需求_省级财力12.12" xfId="2070"/>
    <cellStyle name="差_一般预算支出口径剔除表" xfId="2071"/>
    <cellStyle name="差_一般预算支出口径剔除表_2014省级收入12.2（更新后）" xfId="2072"/>
    <cellStyle name="差_一般预算支出口径剔除表_2014省级收入及财力12.12（更新后）" xfId="2073"/>
    <cellStyle name="差_一般预算支出口径剔除表_省级财力12.12" xfId="2074"/>
    <cellStyle name="差_云南省2008年转移支付测算——州市本级考核部分及政策性测算" xfId="2075"/>
    <cellStyle name="差_云南省2008年转移支付测算——州市本级考核部分及政策性测算_2014省级收入及财力12.12（更新后）" xfId="2076"/>
    <cellStyle name="差_云南省2008年转移支付测算——州市本级考核部分及政策性测算_财力性转移支付2010年预算参考数" xfId="2077"/>
    <cellStyle name="差_转移支付_2014省级收入12.2（更新后）" xfId="2078"/>
    <cellStyle name="差_转移支付_省级财力12.12" xfId="2079"/>
    <cellStyle name="差_自行调整差异系数顺序_2014省级收入及财力12.12（更新后）" xfId="2080"/>
    <cellStyle name="差_自行调整差异系数顺序_财力性转移支付2010年预算参考数" xfId="2081"/>
    <cellStyle name="差_自行调整差异系数顺序_省级财力12.12" xfId="2082"/>
    <cellStyle name="好_2008年预计支出与2007年对比" xfId="2083"/>
    <cellStyle name="好_市辖区测算-新科目（20080626）_县市旗测算-新科目（含人口规模效应）_财力性转移支付2010年预算参考数" xfId="2084"/>
    <cellStyle name="콤마 [0]_BOILER-CO1" xfId="2085"/>
    <cellStyle name="常" xfId="2086"/>
    <cellStyle name="好_财力差异计算表(不含非农业区)" xfId="2087"/>
    <cellStyle name="好_县市旗测算-新科目（20080627）_财力性转移支付2010年预算参考数" xfId="2088"/>
    <cellStyle name="常规 10 2" xfId="2089"/>
    <cellStyle name="好_M01-2(州市补助收入)" xfId="2090"/>
    <cellStyle name="好_省级明细_Book1_基金汇总" xfId="2091"/>
    <cellStyle name="常规 10 3" xfId="2092"/>
    <cellStyle name="常规 11 2 2" xfId="2093"/>
    <cellStyle name="常规 11 2_2012年结算与财力5.3" xfId="2094"/>
    <cellStyle name="好_2009年财力测算情况11.19_收入汇总" xfId="2095"/>
    <cellStyle name="好_电力公司增值税划转" xfId="2096"/>
    <cellStyle name="常规 11 4" xfId="2097"/>
    <cellStyle name="常规 11 5" xfId="2098"/>
    <cellStyle name="好_12滨州_2014省级收入及财力12.12（更新后）" xfId="2099"/>
    <cellStyle name="常规 13" xfId="2100"/>
    <cellStyle name="常规 13 3" xfId="2101"/>
    <cellStyle name="常规 15 3" xfId="2102"/>
    <cellStyle name="常规 15_1.3日 2017年预算草案 - 副本" xfId="2103"/>
    <cellStyle name="常规 21" xfId="2104"/>
    <cellStyle name="常规 16" xfId="2105"/>
    <cellStyle name="常规 16 2" xfId="2106"/>
    <cellStyle name="常规 16_2016年结算与财力5.17" xfId="2107"/>
    <cellStyle name="常规 22" xfId="2108"/>
    <cellStyle name="常规 17" xfId="2109"/>
    <cellStyle name="常规 24" xfId="2110"/>
    <cellStyle name="常规 19" xfId="2111"/>
    <cellStyle name="常规 2" xfId="2112"/>
    <cellStyle name="常规 2 2 2" xfId="2113"/>
    <cellStyle name="常规 2 2 3" xfId="2114"/>
    <cellStyle name="常规 2 3" xfId="2115"/>
    <cellStyle name="常规 2 3 2" xfId="2116"/>
    <cellStyle name="常规 2 3 3" xfId="2117"/>
    <cellStyle name="常规 2 3_2012年省级平衡表" xfId="2118"/>
    <cellStyle name="常规 2 6" xfId="2119"/>
    <cellStyle name="常规 2 7" xfId="2120"/>
    <cellStyle name="常规 2_2007年收支情况及2008年收支预计表(汇总表)" xfId="2121"/>
    <cellStyle name="好_2009年省对市县转移支付测算表(9.27)_2014省级收入12.2（更新后）" xfId="2122"/>
    <cellStyle name="常规 22 2" xfId="2123"/>
    <cellStyle name="常规 23_5.2017省本级收入" xfId="2124"/>
    <cellStyle name="常规 31" xfId="2125"/>
    <cellStyle name="常规 26" xfId="2126"/>
    <cellStyle name="常规 28" xfId="2127"/>
    <cellStyle name="常规 29" xfId="2128"/>
    <cellStyle name="好_Sheet2_1" xfId="2129"/>
    <cellStyle name="常规 3" xfId="2130"/>
    <cellStyle name="好_3.2017全省支出" xfId="2131"/>
    <cellStyle name="常规 3 2" xfId="2132"/>
    <cellStyle name="常规 3 2 2" xfId="2133"/>
    <cellStyle name="常规 3 2_3.2017全省支出" xfId="2134"/>
    <cellStyle name="常规 3 5" xfId="2135"/>
    <cellStyle name="检查单元格 3_1.3日 2017年预算草案 - 副本" xfId="2136"/>
    <cellStyle name="常规 4" xfId="2137"/>
    <cellStyle name="好_总人口_财力性转移支付2010年预算参考数" xfId="2138"/>
    <cellStyle name="常规_2007基金预算" xfId="2139"/>
    <cellStyle name="好_汇总表4_财力性转移支付2010年预算参考数" xfId="2140"/>
    <cellStyle name="常规 4 2" xfId="2141"/>
    <cellStyle name="好_财政厅编制用表（2011年报省人大）_基金汇总" xfId="2142"/>
    <cellStyle name="常规_2007基金预算 2" xfId="2143"/>
    <cellStyle name="常规 4 4" xfId="2144"/>
    <cellStyle name="常规 4 2 2" xfId="2145"/>
    <cellStyle name="常规 5 2" xfId="2146"/>
    <cellStyle name="常规 5 4" xfId="2147"/>
    <cellStyle name="好_河南省----2009-05-21（补充数据）_2013省级预算附表" xfId="2148"/>
    <cellStyle name="好_2006年27重庆" xfId="2149"/>
    <cellStyle name="常规 6 2" xfId="2150"/>
    <cellStyle name="好_国有资本经营预算（2011年报省人大）_附表1-6" xfId="2151"/>
    <cellStyle name="常规 6 4" xfId="2152"/>
    <cellStyle name="常规 7 2" xfId="2153"/>
    <cellStyle name="好_(财政总决算简表-2016年)收入导出数据" xfId="2154"/>
    <cellStyle name="常规 8" xfId="2155"/>
    <cellStyle name="常规_12-29日省政府常务会议材料附件" xfId="2156"/>
    <cellStyle name="常规_2009年财力测算情况11.19人代会 2" xfId="2157"/>
    <cellStyle name="常规_2010年收入财力预测（20101011）_全省社会保险基金" xfId="2158"/>
    <cellStyle name="常规_2014年公共财政支出预算表（到项级科目）" xfId="2159"/>
    <cellStyle name="常规_2016年全省社会保险基金收支预算表细化" xfId="2160"/>
    <cellStyle name="计算 2_1.3日 2017年预算草案 - 副本" xfId="2161"/>
    <cellStyle name="好_2006年34青海" xfId="2162"/>
    <cellStyle name="常规_20170103省级2017年预算情况表" xfId="2163"/>
    <cellStyle name="常规_Xl0000068" xfId="2164"/>
    <cellStyle name="常规_省级收入" xfId="2165"/>
    <cellStyle name="超级链接" xfId="2166"/>
    <cellStyle name="好_省级明细_Book1_收入汇总" xfId="2167"/>
    <cellStyle name="好_行政(燃修费)_民生政策最低支出需求_省级财力12.12" xfId="2168"/>
    <cellStyle name="好 2" xfId="2169"/>
    <cellStyle name="好 2_3.2017全省支出" xfId="2170"/>
    <cellStyle name="好_Sheet2" xfId="2171"/>
    <cellStyle name="好 3" xfId="2172"/>
    <cellStyle name="好 3 2" xfId="2173"/>
    <cellStyle name="好_07临沂" xfId="2174"/>
    <cellStyle name="好_09黑龙江" xfId="2175"/>
    <cellStyle name="好_09黑龙江_2014省级收入12.2（更新后）" xfId="2176"/>
    <cellStyle name="好_09黑龙江_2014省级收入及财力12.12（更新后）" xfId="2177"/>
    <cellStyle name="好_09黑龙江_财力性转移支付2010年预算参考数" xfId="2178"/>
    <cellStyle name="好_09黑龙江_省级财力12.12" xfId="2179"/>
    <cellStyle name="好_1_2014省级收入12.2（更新后）" xfId="2180"/>
    <cellStyle name="好_1_2014省级收入及财力12.12（更新后）" xfId="2181"/>
    <cellStyle name="好_1_省级财力12.12" xfId="2182"/>
    <cellStyle name="好_测算结果" xfId="2183"/>
    <cellStyle name="链接单元格 2_1.3日 2017年预算草案 - 副本" xfId="2184"/>
    <cellStyle name="好_2006年28四川_财力性转移支付2010年预算参考数" xfId="2185"/>
    <cellStyle name="好_1110洱源县_2014省级收入12.2（更新后）" xfId="2186"/>
    <cellStyle name="好_1110洱源县_2014省级收入及财力12.12（更新后）" xfId="2187"/>
    <cellStyle name="好_1110洱源县_财力性转移支付2010年预算参考数" xfId="2188"/>
    <cellStyle name="好_11大理" xfId="2189"/>
    <cellStyle name="好_11大理_2014省级收入12.2（更新后）" xfId="2190"/>
    <cellStyle name="好_11大理_2014省级收入及财力12.12（更新后）" xfId="2191"/>
    <cellStyle name="好_11大理_省级财力12.12" xfId="2192"/>
    <cellStyle name="注释 2 3" xfId="2193"/>
    <cellStyle name="好_12滨州" xfId="2194"/>
    <cellStyle name="好_12滨州_2014省级收入12.2（更新后）" xfId="2195"/>
    <cellStyle name="好_县市旗测算-新科目（20080626）_民生政策最低支出需求" xfId="2196"/>
    <cellStyle name="好_14安徽_2014省级收入12.2（更新后）" xfId="2197"/>
    <cellStyle name="好_14安徽_省级财力12.12" xfId="2198"/>
    <cellStyle name="检查单元格 2" xfId="2199"/>
    <cellStyle name="好_2" xfId="2200"/>
    <cellStyle name="好_2007结算与财力(6.2)" xfId="2201"/>
    <cellStyle name="好_行政（人员）_县市旗测算-新科目（含人口规模效应）_省级财力12.12" xfId="2202"/>
    <cellStyle name="好_2_2014省级收入12.2（更新后）" xfId="2203"/>
    <cellStyle name="好_2_财力性转移支付2010年预算参考数" xfId="2204"/>
    <cellStyle name="好_2007年结算已定项目对账单_基金汇总" xfId="2205"/>
    <cellStyle name="好_2_省级财力12.12" xfId="2206"/>
    <cellStyle name="好_省级明细_全省预算代编 2" xfId="2207"/>
    <cellStyle name="好_20 2007年河南结算单" xfId="2208"/>
    <cellStyle name="好_20 2007年河南结算单 2" xfId="2209"/>
    <cellStyle name="好_20 2007年河南结算单_2014省级收入及财力12.12（更新后）" xfId="2210"/>
    <cellStyle name="好_20 2007年河南结算单_基金汇总" xfId="2211"/>
    <cellStyle name="好_20 2007年河南结算单_收入汇总" xfId="2212"/>
    <cellStyle name="好_20 2007年河南结算单_支出汇总" xfId="2213"/>
    <cellStyle name="好_2006年22湖南" xfId="2214"/>
    <cellStyle name="好_2006年22湖南_2014省级收入12.2（更新后）" xfId="2215"/>
    <cellStyle name="好_20河南(财政部2010年县级基本财力测算数据)_2014省级收入及财力12.12（更新后）" xfId="2216"/>
    <cellStyle name="好_2006年22湖南_财力性转移支付2010年预算参考数" xfId="2217"/>
    <cellStyle name="好_2006年22湖南_省级财力12.12" xfId="2218"/>
    <cellStyle name="好_2006年27重庆_2014省级收入12.2（更新后）" xfId="2219"/>
    <cellStyle name="好_2006年27重庆_财力性转移支付2010年预算参考数" xfId="2220"/>
    <cellStyle name="好_2006年27重庆_省级财力12.12" xfId="2221"/>
    <cellStyle name="好_21.2017年全省基金收入" xfId="2222"/>
    <cellStyle name="好_2006年28四川_省级财力12.12" xfId="2223"/>
    <cellStyle name="好_2009年结算（最终）_基金汇总" xfId="2224"/>
    <cellStyle name="好_Sheet1_全省基金收支" xfId="2225"/>
    <cellStyle name="好_2006年30云南" xfId="2226"/>
    <cellStyle name="好_2006年34青海_2014省级收入12.2（更新后）" xfId="2227"/>
    <cellStyle name="好_同德_财力性转移支付2010年预算参考数" xfId="2228"/>
    <cellStyle name="好_2006年全省财力计算表（中央、决算）" xfId="2229"/>
    <cellStyle name="好_2006年水利统计指标统计表_2014省级收入及财力12.12（更新后）" xfId="2230"/>
    <cellStyle name="好_2006年水利统计指标统计表_省级财力12.12" xfId="2231"/>
    <cellStyle name="好_2007结算与财力(6.2)_基金汇总" xfId="2232"/>
    <cellStyle name="好_2007年结算已定项目对账单" xfId="2233"/>
    <cellStyle name="好_2007年结算已定项目对账单_附表1-6" xfId="2234"/>
    <cellStyle name="好_2007年结算已定项目对账单_省级财力12.12" xfId="2235"/>
    <cellStyle name="好_2007年结算已定项目对账单_收入汇总" xfId="2236"/>
    <cellStyle name="好_2007年收支情况及2008年收支预计表(汇总表)_2014省级收入12.2（更新后）" xfId="2237"/>
    <cellStyle name="好_2007年一般预算支出剔除" xfId="2238"/>
    <cellStyle name="好_2007年一般预算支出剔除_2014省级收入12.2（更新后）" xfId="2239"/>
    <cellStyle name="好_2007年一般预算支出剔除_省级财力12.12" xfId="2240"/>
    <cellStyle name="好_2007年中央财政与河南省财政年终决算结算单_2013省级预算附表" xfId="2241"/>
    <cellStyle name="好_2007年中央财政与河南省财政年终决算结算单_附表1-6" xfId="2242"/>
    <cellStyle name="好_2007年中央财政与河南省财政年终决算结算单_基金汇总" xfId="2243"/>
    <cellStyle name="好_国有资本经营预算（2011年报省人大）_2014省级收入12.2（更新后）" xfId="2244"/>
    <cellStyle name="好_2007年中央财政与河南省财政年终决算结算单_省级财力12.12" xfId="2245"/>
    <cellStyle name="好_2007年中央财政与河南省财政年终决算结算单_收入汇总" xfId="2246"/>
    <cellStyle name="好_2007年中央财政与河南省财政年终决算结算单_支出汇总" xfId="2247"/>
    <cellStyle name="好_2007一般预算支出口径剔除表_2014省级收入及财力12.12（更新后）" xfId="2248"/>
    <cellStyle name="好_测算结果汇总_财力性转移支付2010年预算参考数" xfId="2249"/>
    <cellStyle name="好_缺口县区测算(财政部标准)" xfId="2250"/>
    <cellStyle name="好_2007一般预算支出口径剔除表_省级财力12.12" xfId="2251"/>
    <cellStyle name="好_2008结算与财力(最终)" xfId="2252"/>
    <cellStyle name="好_20河南_2014省级收入12.2（更新后）" xfId="2253"/>
    <cellStyle name="好_2008经常性收入" xfId="2254"/>
    <cellStyle name="好_2008年财政收支预算草案(1.4)" xfId="2255"/>
    <cellStyle name="好_2008年财政收支预算草案(1.4)_2017年预算草案（债务）" xfId="2256"/>
    <cellStyle name="好_2008年全省汇总收支计算表" xfId="2257"/>
    <cellStyle name="好_2009年财力测算情况11.19_基金汇总" xfId="2258"/>
    <cellStyle name="好_2008年全省汇总收支计算表_财力性转移支付2010年预算参考数" xfId="2259"/>
    <cellStyle name="好_2008年全省汇总收支计算表_省级财力12.12" xfId="2260"/>
    <cellStyle name="好_2008年全省人员信息" xfId="2261"/>
    <cellStyle name="好_2008年支出调整_2014省级收入及财力12.12（更新后）" xfId="2262"/>
    <cellStyle name="好_2008年支出调整_财力性转移支付2010年预算参考数" xfId="2263"/>
    <cellStyle name="好_2008年支出调整_省级财力12.12" xfId="2264"/>
    <cellStyle name="强调文字颜色 4 2 3" xfId="2265"/>
    <cellStyle name="好_2009年财力测算情况11.19" xfId="2266"/>
    <cellStyle name="好_2009年财力测算情况11.19_支出汇总" xfId="2267"/>
    <cellStyle name="好_2009年结算（最终）_支出汇总" xfId="2268"/>
    <cellStyle name="好_省级明细_代编全省支出预算修改" xfId="2269"/>
    <cellStyle name="好_2009年省与市县结算（最终）" xfId="2270"/>
    <cellStyle name="好_2010年全省供养人员" xfId="2271"/>
    <cellStyle name="好_附表_省级财力12.12" xfId="2272"/>
    <cellStyle name="好_2010年收入预测表（20091218)）" xfId="2273"/>
    <cellStyle name="好_2010年收入预测表（20091218)）_支出汇总" xfId="2274"/>
    <cellStyle name="好_20160105省级2016年预算情况表（最新）_2017年预算草案（债务）" xfId="2275"/>
    <cellStyle name="好_2010年收入预测表（20091219)）_基金汇总" xfId="2276"/>
    <cellStyle name="好_同德" xfId="2277"/>
    <cellStyle name="好_2010省对市县转移支付测算表(10-21）_省级财力12.12" xfId="2278"/>
    <cellStyle name="好_2010省级行政性收费专项收入批复_基金汇总" xfId="2279"/>
    <cellStyle name="好_20111127汇报附表（8张）" xfId="2280"/>
    <cellStyle name="好_20111127汇报附表（8张）_收入汇总" xfId="2281"/>
    <cellStyle name="好_2011年全省及省级预计12-31" xfId="2282"/>
    <cellStyle name="好_2011年预算表格2010.12.9_2014省级收入12.2（更新后）" xfId="2283"/>
    <cellStyle name="强调文字颜色 6 2_3.2017全省支出" xfId="2284"/>
    <cellStyle name="好_2011年预算表格2010.12.9_2017年预算草案（债务）" xfId="2285"/>
    <cellStyle name="好_商品交易所2006--2008年税收_2017年预算草案（债务）" xfId="2286"/>
    <cellStyle name="好_行政(燃修费)_民生政策最低支出需求_财力性转移支付2010年预算参考数" xfId="2287"/>
    <cellStyle name="好_20160105省级2016年预算情况表（最新）" xfId="2288"/>
    <cellStyle name="好_2011年预算表格2010.12.9_省级财力12.12" xfId="2289"/>
    <cellStyle name="好_2011年预算表格2010.12.9_支出汇总" xfId="2290"/>
    <cellStyle name="好_商品交易所2006--2008年税收_支出汇总" xfId="2291"/>
    <cellStyle name="好_2011年预算大表11-26" xfId="2292"/>
    <cellStyle name="好_2011年预算大表11-26_支出汇总" xfId="2293"/>
    <cellStyle name="好_2012年国有资本经营预算收支总表" xfId="2294"/>
    <cellStyle name="好_财政厅编制用表（2011年报省人大）" xfId="2295"/>
    <cellStyle name="好_行政公检法测算_民生政策最低支出需求_2014省级收入12.2（更新后）" xfId="2296"/>
    <cellStyle name="好_2012年结算与财力5.3" xfId="2297"/>
    <cellStyle name="好_2012年省级一般预算收入计划" xfId="2298"/>
    <cellStyle name="好_分析缺口率" xfId="2299"/>
    <cellStyle name="好_2013省级预算附表" xfId="2300"/>
    <cellStyle name="好_2016年财政总决算生成表全套0417 -平衡表" xfId="2301"/>
    <cellStyle name="好_2016年预算表格（公式）" xfId="2302"/>
    <cellStyle name="好_省级明细_代编表" xfId="2303"/>
    <cellStyle name="好_34青海_1_2014省级收入及财力12.12（更新后）" xfId="2304"/>
    <cellStyle name="好_2016年中原银行税收基数短收市县负担情况表" xfId="2305"/>
    <cellStyle name="好_20170103省级2017年预算情况表" xfId="2306"/>
    <cellStyle name="好_20河南_2014省级收入及财力12.12（更新后）" xfId="2307"/>
    <cellStyle name="好_34青海_1_省级财力12.12" xfId="2308"/>
    <cellStyle name="好_20河南_财力性转移支付2010年预算参考数" xfId="2309"/>
    <cellStyle name="好_22湖南_2014省级收入12.2（更新后）" xfId="2310"/>
    <cellStyle name="好_22湖南_财力性转移支付2010年预算参考数" xfId="2311"/>
    <cellStyle name="适中 2" xfId="2312"/>
    <cellStyle name="好_Book1_2012-2013年经常性收入预测（1.1新口径）" xfId="2313"/>
    <cellStyle name="好_27重庆_2014省级收入及财力12.12（更新后）" xfId="2314"/>
    <cellStyle name="好_27重庆_财力性转移支付2010年预算参考数" xfId="2315"/>
    <cellStyle name="好_28四川" xfId="2316"/>
    <cellStyle name="好_28四川_2014省级收入12.2（更新后）" xfId="2317"/>
    <cellStyle name="好_28四川_省级财力12.12" xfId="2318"/>
    <cellStyle name="好_30云南" xfId="2319"/>
    <cellStyle name="好_省级明细_政府性基金人大会表格1稿_基金汇总" xfId="2320"/>
    <cellStyle name="好_30云南_1" xfId="2321"/>
    <cellStyle name="好_30云南_1_2014省级收入12.2（更新后）" xfId="2322"/>
    <cellStyle name="好_30云南_1_2014省级收入及财力12.12（更新后）" xfId="2323"/>
    <cellStyle name="好_34青海" xfId="2324"/>
    <cellStyle name="好_34青海_1" xfId="2325"/>
    <cellStyle name="好_省级明细_Xl0000071_2017年预算草案（债务）" xfId="2326"/>
    <cellStyle name="好_34青海_1_财力性转移支付2010年预算参考数" xfId="2327"/>
    <cellStyle name="好_34青海_2014省级收入12.2（更新后）" xfId="2328"/>
    <cellStyle name="好_410927000_台前县_2014省级收入及财力12.12（更新后）" xfId="2329"/>
    <cellStyle name="好_410927000_台前县_省级财力12.12" xfId="2330"/>
    <cellStyle name="好_530629_2006年县级财政报表附表" xfId="2331"/>
    <cellStyle name="好_Xl0000068 2" xfId="2332"/>
    <cellStyle name="好_河南省----2009-05-21（补充数据）_附表1-6" xfId="2333"/>
    <cellStyle name="好_5334_2006年迪庆县级财政报表附表" xfId="2334"/>
    <cellStyle name="好_财力（李处长）_2014省级收入及财力12.12（更新后）" xfId="2335"/>
    <cellStyle name="好_6.2017省本级支出" xfId="2336"/>
    <cellStyle name="好_Book1" xfId="2337"/>
    <cellStyle name="好_Book1_2012年省级平衡简表（用）" xfId="2338"/>
    <cellStyle name="好_Book2" xfId="2339"/>
    <cellStyle name="好_汇总_2014省级收入及财力12.12（更新后）" xfId="2340"/>
    <cellStyle name="强调文字颜色 6 2" xfId="2341"/>
    <cellStyle name="好_Book2_省级财力12.12" xfId="2342"/>
    <cellStyle name="好_material report in Jun" xfId="2343"/>
    <cellStyle name="好_Material reprot In Apr (2)" xfId="2344"/>
    <cellStyle name="好_省级明细_基金汇总" xfId="2345"/>
    <cellStyle name="好_Material reprot In Dec" xfId="2346"/>
    <cellStyle name="好_Material reprot In Dec (3)" xfId="2347"/>
    <cellStyle name="好_Material reprot In Feb (2)" xfId="2348"/>
    <cellStyle name="好_检验表（调整后）" xfId="2349"/>
    <cellStyle name="好_Material reprot In Mar" xfId="2350"/>
    <cellStyle name="好_行政公检法测算_民生政策最低支出需求_2014省级收入及财力12.12（更新后）" xfId="2351"/>
    <cellStyle name="好_Sheet1" xfId="2352"/>
    <cellStyle name="好_Sheet1_1" xfId="2353"/>
    <cellStyle name="好_Sheet1_2014省级收入12.2（更新后）" xfId="2354"/>
    <cellStyle name="好_农林水和城市维护标准支出20080505－县区合计_民生政策最低支出需求" xfId="2355"/>
    <cellStyle name="好_Sheet1_Sheet2" xfId="2356"/>
    <cellStyle name="好_Sheet1_省级财力12.12" xfId="2357"/>
    <cellStyle name="好_Sheet1_省级收入" xfId="2358"/>
    <cellStyle name="好_Sheet1_省级支出" xfId="2359"/>
    <cellStyle name="好_Xl0000068" xfId="2360"/>
    <cellStyle name="好_Xl0000068_基金汇总" xfId="2361"/>
    <cellStyle name="好_Xl0000068_收入汇总" xfId="2362"/>
    <cellStyle name="好_Xl0000302" xfId="2363"/>
    <cellStyle name="好_Xl0000335" xfId="2364"/>
    <cellStyle name="好_Xl0000336" xfId="2365"/>
    <cellStyle name="好_安徽 缺口县区测算(地方填报)1" xfId="2366"/>
    <cellStyle name="好_安徽 缺口县区测算(地方填报)1_2014省级收入12.2（更新后）" xfId="2367"/>
    <cellStyle name="好_安徽 缺口县区测算(地方填报)1_2014省级收入及财力12.12（更新后）" xfId="2368"/>
    <cellStyle name="好_安徽 缺口县区测算(地方填报)1_财力性转移支付2010年预算参考数" xfId="2369"/>
    <cellStyle name="好_表一_2014省级收入12.2（更新后）" xfId="2370"/>
    <cellStyle name="好_表一_省级财力12.12" xfId="2371"/>
    <cellStyle name="好_不含人员经费系数" xfId="2372"/>
    <cellStyle name="好_不含人员经费系数_2014省级收入及财力12.12（更新后）" xfId="2373"/>
    <cellStyle name="好_不含人员经费系数_省级财力12.12" xfId="2374"/>
    <cellStyle name="好_财力（李处长）" xfId="2375"/>
    <cellStyle name="好_财力（李处长）_省级财力12.12" xfId="2376"/>
    <cellStyle name="好_教育(按照总人口测算）—20080416_不含人员经费系数_财力性转移支付2010年预算参考数" xfId="2377"/>
    <cellStyle name="好_财力差异计算表(不含非农业区)_2014省级收入及财力12.12（更新后）" xfId="2378"/>
    <cellStyle name="好_财政供养人员_2014省级收入12.2（更新后）" xfId="2379"/>
    <cellStyle name="好_财政供养人员_2014省级收入及财力12.12（更新后）" xfId="2380"/>
    <cellStyle name="好_财政供养人员_财力性转移支付2010年预算参考数" xfId="2381"/>
    <cellStyle name="好_财政供养人员_省级财力12.12" xfId="2382"/>
    <cellStyle name="好_财政厅编制用表（2011年报省人大） 2" xfId="2383"/>
    <cellStyle name="好_市辖区测算20080510_不含人员经费系数_财力性转移支付2010年预算参考数" xfId="2384"/>
    <cellStyle name="好_财政厅编制用表（2011年报省人大）_2013省级预算附表" xfId="2385"/>
    <cellStyle name="好_财政厅编制用表（2011年报省人大）_2014省级收入12.2（更新后）" xfId="2386"/>
    <cellStyle name="好_财政厅编制用表（2011年报省人大）_2017年预算草案（债务）" xfId="2387"/>
    <cellStyle name="好_财政厅编制用表（2011年报省人大）_附表1-6" xfId="2388"/>
    <cellStyle name="好_财政厅编制用表（2011年报省人大）_省级财力12.12" xfId="2389"/>
    <cellStyle name="好_财政厅编制用表（2011年报省人大）_支出汇总" xfId="2390"/>
    <cellStyle name="好_测算结果_2014省级收入12.2（更新后）" xfId="2391"/>
    <cellStyle name="好_测算结果_财力性转移支付2010年预算参考数" xfId="2392"/>
    <cellStyle name="好_测算结果汇总" xfId="2393"/>
    <cellStyle name="烹拳 [0]_ +Foil &amp; -FOIL &amp; PAPER" xfId="2394"/>
    <cellStyle name="好_测算结果汇总_2014省级收入及财力12.12（更新后）" xfId="2395"/>
    <cellStyle name="好_测算结果汇总_省级财力12.12" xfId="2396"/>
    <cellStyle name="好_行政公检法测算_民生政策最低支出需求" xfId="2397"/>
    <cellStyle name="好_测算总表_2014省级收入及财力12.12（更新后）" xfId="2398"/>
    <cellStyle name="好_测算总表_省级财力12.12" xfId="2399"/>
    <cellStyle name="好_成本差异系数" xfId="2400"/>
    <cellStyle name="好_成本差异系数（含人口规模）" xfId="2401"/>
    <cellStyle name="好_成本差异系数（含人口规模）_2014省级收入12.2（更新后）" xfId="2402"/>
    <cellStyle name="好_成本差异系数（含人口规模）_2014省级收入及财力12.12（更新后）" xfId="2403"/>
    <cellStyle name="好_成本差异系数（含人口规模）_财力性转移支付2010年预算参考数" xfId="2404"/>
    <cellStyle name="好_成本差异系数（含人口规模）_省级财力12.12" xfId="2405"/>
    <cellStyle name="好_成本差异系数_2014省级收入12.2（更新后）" xfId="2406"/>
    <cellStyle name="好_省级明细_基金最终修改支出" xfId="2407"/>
    <cellStyle name="好_成本差异系数_财力性转移支付2010年预算参考数" xfId="2408"/>
    <cellStyle name="好_县区合并测算20080423(按照各省比重）_不含人员经费系数" xfId="2409"/>
    <cellStyle name="好_成本差异系数_省级财力12.12" xfId="2410"/>
    <cellStyle name="好_城建部门" xfId="2411"/>
    <cellStyle name="好_第五部分(才淼、饶永宏）" xfId="2412"/>
    <cellStyle name="好_分析缺口率_财力性转移支付2010年预算参考数" xfId="2413"/>
    <cellStyle name="好_分析缺口率_省级财力12.12" xfId="2414"/>
    <cellStyle name="强调文字颜色 4 3 2" xfId="2415"/>
    <cellStyle name="好_分县成本差异系数" xfId="2416"/>
    <cellStyle name="好_分县成本差异系数_不含人员经费系数" xfId="2417"/>
    <cellStyle name="好_分县成本差异系数_不含人员经费系数_2014省级收入及财力12.12（更新后）" xfId="2418"/>
    <cellStyle name="好_分县成本差异系数_不含人员经费系数_财力性转移支付2010年预算参考数" xfId="2419"/>
    <cellStyle name="好_分县成本差异系数_民生政策最低支出需求" xfId="2420"/>
    <cellStyle name="好_分县成本差异系数_民生政策最低支出需求_财力性转移支付2010年预算参考数" xfId="2421"/>
    <cellStyle name="好_分县成本差异系数_省级财力12.12" xfId="2422"/>
    <cellStyle name="好_附表" xfId="2423"/>
    <cellStyle name="好_附表_2014省级收入及财力12.12（更新后）" xfId="2424"/>
    <cellStyle name="好_附表_财力性转移支付2010年预算参考数" xfId="2425"/>
    <cellStyle name="好_附表1-6" xfId="2426"/>
    <cellStyle name="好_复件 复件 2010年预算表格－2010-03-26-（含表间 公式）" xfId="2427"/>
    <cellStyle name="好_复件 复件 2010年预算表格－2010-03-26-（含表间 公式）_2014省级收入12.2（更新后）" xfId="2428"/>
    <cellStyle name="好_国有资本经营预算（2011年报省人大）" xfId="2429"/>
    <cellStyle name="好_行政(燃修费)_不含人员经费系数_2014省级收入12.2（更新后）" xfId="2430"/>
    <cellStyle name="好_国有资本经营预算（2011年报省人大）_2013省级预算附表" xfId="2431"/>
    <cellStyle name="好_国有资本经营预算（2011年报省人大）_2014省级收入及财力12.12（更新后）" xfId="2432"/>
    <cellStyle name="好_省级明细_代编全省支出预算修改_收入汇总" xfId="2433"/>
    <cellStyle name="好_国有资本经营预算（2011年报省人大）_2017年预算草案（债务）" xfId="2434"/>
    <cellStyle name="好_国有资本经营预算（2011年报省人大）_基金汇总" xfId="2435"/>
    <cellStyle name="好_国有资本经营预算（2011年报省人大）_省级财力12.12" xfId="2436"/>
    <cellStyle name="好_河南 缺口县区测算(地方填报)_2014省级收入12.2（更新后）" xfId="2437"/>
    <cellStyle name="好_河南 缺口县区测算(地方填报白)_2014省级收入及财力12.12（更新后）" xfId="2438"/>
    <cellStyle name="好_河南 缺口县区测算(地方填报白)_财力性转移支付2010年预算参考数" xfId="2439"/>
    <cellStyle name="好_河南 缺口县区测算(地方填报白)_省级财力12.12" xfId="2440"/>
    <cellStyle name="好_河南省----2009-05-21（补充数据） 2" xfId="2441"/>
    <cellStyle name="好_河南省----2009-05-21（补充数据）_支出汇总" xfId="2442"/>
    <cellStyle name="好_河南省农村义务教育教师绩效工资测算表8-12_2014省级收入12.2（更新后）" xfId="2443"/>
    <cellStyle name="好_河南省农村义务教育教师绩效工资测算表8-12_省级财力12.12" xfId="2444"/>
    <cellStyle name="好_核定人数对比" xfId="2445"/>
    <cellStyle name="好_核定人数对比_2014省级收入及财力12.12（更新后）" xfId="2446"/>
    <cellStyle name="好_核定人数对比_财力性转移支付2010年预算参考数" xfId="2447"/>
    <cellStyle name="好_核定人数对比_省级财力12.12" xfId="2448"/>
    <cellStyle name="好_核定人数下发表" xfId="2449"/>
    <cellStyle name="好_核定人数下发表_2014省级收入12.2（更新后）" xfId="2450"/>
    <cellStyle name="好_核定人数下发表_财力性转移支付2010年预算参考数" xfId="2451"/>
    <cellStyle name="好_汇总" xfId="2452"/>
    <cellStyle name="好_行政（人员）_省级财力12.12" xfId="2453"/>
    <cellStyle name="好_汇总_2014省级收入12.2（更新后）" xfId="2454"/>
    <cellStyle name="好_汇总_财力性转移支付2010年预算参考数" xfId="2455"/>
    <cellStyle name="好_汇总表" xfId="2456"/>
    <cellStyle name="好_汇总表_2014省级收入及财力12.12（更新后）" xfId="2457"/>
    <cellStyle name="好_汇总表_财力性转移支付2010年预算参考数" xfId="2458"/>
    <cellStyle name="好_汇总表4" xfId="2459"/>
    <cellStyle name="好_汇总-县级财政报表附表" xfId="2460"/>
    <cellStyle name="好_基金安排表" xfId="2461"/>
    <cellStyle name="好_基金汇总" xfId="2462"/>
    <cellStyle name="好_检验表" xfId="2463"/>
    <cellStyle name="好_教育(按照总人口测算）—20080416" xfId="2464"/>
    <cellStyle name="好_教育(按照总人口测算）—20080416_财力性转移支付2010年预算参考数" xfId="2465"/>
    <cellStyle name="好_教育(按照总人口测算）—20080416_民生政策最低支出需求_财力性转移支付2010年预算参考数" xfId="2466"/>
    <cellStyle name="好_教育(按照总人口测算）—20080416_县市旗测算-新科目（含人口规模效应）" xfId="2467"/>
    <cellStyle name="好_行政（人员）_不含人员经费系数_省级财力12.12" xfId="2468"/>
    <cellStyle name="好_津补贴保障测算（2010.3.19）" xfId="2469"/>
    <cellStyle name="好_津补贴保障测算(5.21)" xfId="2470"/>
    <cellStyle name="好_津补贴保障测算(5.21)_基金汇总" xfId="2471"/>
    <cellStyle name="好_津补贴保障测算(5.21)_收入汇总" xfId="2472"/>
    <cellStyle name="好_民生政策最低支出需求" xfId="2473"/>
    <cellStyle name="好_民生政策最低支出需求_财力性转移支付2010年预算参考数" xfId="2474"/>
    <cellStyle name="好_农林水和城市维护标准支出20080505－县区合计" xfId="2475"/>
    <cellStyle name="好_农林水和城市维护标准支出20080505－县区合计_不含人员经费系数_财力性转移支付2010年预算参考数" xfId="2476"/>
    <cellStyle name="好_农林水和城市维护标准支出20080505－县区合计_财力性转移支付2010年预算参考数" xfId="2477"/>
    <cellStyle name="好_农林水和城市维护标准支出20080505－县区合计_民生政策最低支出需求_财力性转移支付2010年预算参考数" xfId="2478"/>
    <cellStyle name="好_农林水和城市维护标准支出20080505－县区合计_县市旗测算-新科目（含人口规模效应）" xfId="2479"/>
    <cellStyle name="好_农林水和城市维护标准支出20080505－县区合计_县市旗测算-新科目（含人口规模效应）_财力性转移支付2010年预算参考数" xfId="2480"/>
    <cellStyle name="好_平邑" xfId="2481"/>
    <cellStyle name="好_其他部门(按照总人口测算）—20080416_不含人员经费系数" xfId="2482"/>
    <cellStyle name="好_其他部门(按照总人口测算）—20080416_不含人员经费系数_财力性转移支付2010年预算参考数" xfId="2483"/>
    <cellStyle name="好_其他部门(按照总人口测算）—20080416_民生政策最低支出需求" xfId="2484"/>
    <cellStyle name="好_省级明细_Book3" xfId="2485"/>
    <cellStyle name="好_其他部门(按照总人口测算）—20080416_民生政策最低支出需求_财力性转移支付2010年预算参考数" xfId="2486"/>
    <cellStyle name="好_其他部门(按照总人口测算）—20080416_县市旗测算-新科目（含人口规模效应）" xfId="2487"/>
    <cellStyle name="好_其他部门(按照总人口测算）—20080416_县市旗测算-新科目（含人口规模效应）_财力性转移支付2010年预算参考数" xfId="2488"/>
    <cellStyle name="计算 3" xfId="2489"/>
    <cellStyle name="好_青海 缺口县区测算(地方填报)" xfId="2490"/>
    <cellStyle name="好_青海 缺口县区测算(地方填报)_财力性转移支付2010年预算参考数" xfId="2491"/>
    <cellStyle name="好_省级明细_冬梅3_收入汇总" xfId="2492"/>
    <cellStyle name="好_全省基金收支" xfId="2493"/>
    <cellStyle name="好_缺口县区测算（11.13）" xfId="2494"/>
    <cellStyle name="好_缺口县区测算（11.13）_财力性转移支付2010年预算参考数" xfId="2495"/>
    <cellStyle name="好_缺口县区测算(按2007支出增长25%测算)_财力性转移支付2010年预算参考数" xfId="2496"/>
    <cellStyle name="好_缺口县区测算(按核定人数)" xfId="2497"/>
    <cellStyle name="好_缺口县区测算(按核定人数)_财力性转移支付2010年预算参考数" xfId="2498"/>
    <cellStyle name="好_缺口县区测算_财力性转移支付2010年预算参考数" xfId="2499"/>
    <cellStyle name="后继超级链接" xfId="2500"/>
    <cellStyle name="好_人员工资和公用经费_财力性转移支付2010年预算参考数" xfId="2501"/>
    <cellStyle name="千位_(人代会用)" xfId="2502"/>
    <cellStyle name="好_人员工资和公用经费2" xfId="2503"/>
    <cellStyle name="好_人员工资和公用经费3" xfId="2504"/>
    <cellStyle name="好_人员工资和公用经费3_财力性转移支付2010年预算参考数" xfId="2505"/>
    <cellStyle name="好_行政（人员）" xfId="2506"/>
    <cellStyle name="好_山东省民生支出标准_财力性转移支付2010年预算参考数" xfId="2507"/>
    <cellStyle name="注释 2 4" xfId="2508"/>
    <cellStyle name="好_省电力2008年 工作表_2017年预算草案（债务）" xfId="2509"/>
    <cellStyle name="好_省电力2008年 工作表_收入汇总" xfId="2510"/>
    <cellStyle name="好_省级基金收出" xfId="2511"/>
    <cellStyle name="好_省级明细 2" xfId="2512"/>
    <cellStyle name="好_省级明细_2.2017全省收入" xfId="2513"/>
    <cellStyle name="好_省级明细_2016-2017全省国资预算" xfId="2514"/>
    <cellStyle name="好_省级明细_2016年预算草案" xfId="2515"/>
    <cellStyle name="好_省级明细_2016年预算草案1.13_2017年预算草案（债务）" xfId="2516"/>
    <cellStyle name="好_县市旗测算-新科目（20080627）_不含人员经费系数_财力性转移支付2010年预算参考数" xfId="2517"/>
    <cellStyle name="好_重点民生支出需求测算表社保（农村低保）081112" xfId="2518"/>
    <cellStyle name="好_省级明细_20171207-2018年预算草案" xfId="2519"/>
    <cellStyle name="好_省级明细_2017年预算草案（债务）" xfId="2520"/>
    <cellStyle name="好_省级明细_2017年预算草案1.4" xfId="2521"/>
    <cellStyle name="好_省级明细_3.2017全省支出" xfId="2522"/>
    <cellStyle name="好_省级明细_5.2017省本级收入" xfId="2523"/>
    <cellStyle name="好_省级明细_Xl0000068" xfId="2524"/>
    <cellStyle name="好_省级明细_Xl0000068 2" xfId="2525"/>
    <cellStyle name="好_省级明细_Xl0000068_基金汇总" xfId="2526"/>
    <cellStyle name="好_省级明细_Xl0000068_收入汇总" xfId="2527"/>
    <cellStyle name="好_行政(燃修费)_县市旗测算-新科目（含人口规模效应）_财力性转移支付2010年预算参考数" xfId="2528"/>
    <cellStyle name="好_省级明细_Xl0000068_支出汇总" xfId="2529"/>
    <cellStyle name="好_省级明细_Xl0000071" xfId="2530"/>
    <cellStyle name="好_省级明细_Xl0000071_支出汇总" xfId="2531"/>
    <cellStyle name="好_省级明细_表六七" xfId="2532"/>
    <cellStyle name="好_省级明细_代编全省支出预算修改 2" xfId="2533"/>
    <cellStyle name="好_省级明细_代编全省支出预算修改_基金汇总" xfId="2534"/>
    <cellStyle name="好_省级明细_代编全省支出预算修改_支出汇总" xfId="2535"/>
    <cellStyle name="好_省级明细_冬梅3_基金汇总" xfId="2536"/>
    <cellStyle name="好_省级明细_冬梅3_支出汇总" xfId="2537"/>
    <cellStyle name="好_省级明细_复件 表19（梁蕊发）" xfId="2538"/>
    <cellStyle name="千分位_ 白土" xfId="2539"/>
    <cellStyle name="好_省级明细_副本最新" xfId="2540"/>
    <cellStyle name="好_省级明细_副本最新_2017年预算草案（债务）" xfId="2541"/>
    <cellStyle name="好_省级明细_副本最新_基金汇总" xfId="2542"/>
    <cellStyle name="好_省级明细_基金表" xfId="2543"/>
    <cellStyle name="好_省级明细_基金最新" xfId="2544"/>
    <cellStyle name="好_省级明细_基金最新 2" xfId="2545"/>
    <cellStyle name="好_省级明细_基金最新_2017年预算草案（债务）" xfId="2546"/>
    <cellStyle name="好_省级明细_基金最新_基金汇总" xfId="2547"/>
    <cellStyle name="好_省级明细_基金最新_收入汇总" xfId="2548"/>
    <cellStyle name="好_省级明细_基金最新_支出汇总" xfId="2549"/>
    <cellStyle name="好_省级明细_梁蕊要预算局报人大2017年预算草案" xfId="2550"/>
    <cellStyle name="好_省级明细_全省收入代编最新" xfId="2551"/>
    <cellStyle name="好_省级明细_全省收入代编最新 2" xfId="2552"/>
    <cellStyle name="好_省级明细_全省收入代编最新_基金汇总" xfId="2553"/>
    <cellStyle name="好_省级明细_全省收入代编最新_收入汇总" xfId="2554"/>
    <cellStyle name="好_省级明细_全省收入代编最新_支出汇总" xfId="2555"/>
    <cellStyle name="好_省级明细_全省预算代编_2017年预算草案（债务）" xfId="2556"/>
    <cellStyle name="好_省级明细_全省预算代编_基金汇总" xfId="2557"/>
    <cellStyle name="好_省级明细_全省预算代编_收入汇总" xfId="2558"/>
    <cellStyle name="好_省级明细_收入汇总" xfId="2559"/>
    <cellStyle name="好_省级明细_政府性基金人大会表格1稿" xfId="2560"/>
    <cellStyle name="好_省级明细_政府性基金人大会表格1稿 2" xfId="2561"/>
    <cellStyle name="好_省级明细_政府性基金人大会表格1稿_2017年预算草案（债务）" xfId="2562"/>
    <cellStyle name="好_省级明细_政府性基金人大会表格1稿_收入汇总" xfId="2563"/>
    <cellStyle name="好_省级明细_政府性基金人大会表格1稿_支出汇总" xfId="2564"/>
    <cellStyle name="好_省级明细_支出汇总" xfId="2565"/>
    <cellStyle name="好_行政(燃修费)_不含人员经费系数" xfId="2566"/>
    <cellStyle name="好_省级收入" xfId="2567"/>
    <cellStyle name="好_省级收入_1" xfId="2568"/>
    <cellStyle name="好_省级支出" xfId="2569"/>
    <cellStyle name="好_省属监狱人员级别表(驻外)" xfId="2570"/>
    <cellStyle name="好_省属监狱人员级别表(驻外)_收入汇总" xfId="2571"/>
    <cellStyle name="好_省属监狱人员级别表(驻外)_支出汇总" xfId="2572"/>
    <cellStyle name="好_市辖区测算20080510" xfId="2573"/>
    <cellStyle name="好_市辖区测算20080510_不含人员经费系数" xfId="2574"/>
    <cellStyle name="好_市辖区测算20080510_财力性转移支付2010年预算参考数" xfId="2575"/>
    <cellStyle name="好_市辖区测算20080510_民生政策最低支出需求" xfId="2576"/>
    <cellStyle name="好_市辖区测算20080510_县市旗测算-新科目（含人口规模效应）" xfId="2577"/>
    <cellStyle name="好_市辖区测算20080510_县市旗测算-新科目（含人口规模效应）_财力性转移支付2010年预算参考数" xfId="2578"/>
    <cellStyle name="好_市辖区测算-新科目（20080626）" xfId="2579"/>
    <cellStyle name="好_市辖区测算-新科目（20080626）_不含人员经费系数_财力性转移支付2010年预算参考数" xfId="2580"/>
    <cellStyle name="好_市辖区测算-新科目（20080626）_财力性转移支付2010年预算参考数" xfId="2581"/>
    <cellStyle name="好_市辖区测算-新科目（20080626）_民生政策最低支出需求_财力性转移支付2010年预算参考数" xfId="2582"/>
    <cellStyle name="好_市辖区测算-新科目（20080626）_县市旗测算-新科目（含人口规模效应）" xfId="2583"/>
    <cellStyle name="好_收入汇总" xfId="2584"/>
    <cellStyle name="好_危改资金测算" xfId="2585"/>
    <cellStyle name="好_危改资金测算_财力性转移支付2010年预算参考数" xfId="2586"/>
    <cellStyle name="好_卫生(按照总人口测算）—20080416" xfId="2587"/>
    <cellStyle name="好_卫生(按照总人口测算）—20080416_不含人员经费系数" xfId="2588"/>
    <cellStyle name="好_卫生(按照总人口测算）—20080416_不含人员经费系数_财力性转移支付2010年预算参考数" xfId="2589"/>
    <cellStyle name="好_卫生(按照总人口测算）—20080416_财力性转移支付2010年预算参考数" xfId="2590"/>
    <cellStyle name="好_卫生(按照总人口测算）—20080416_民生政策最低支出需求_财力性转移支付2010年预算参考数" xfId="2591"/>
    <cellStyle name="好_卫生(按照总人口测算）—20080416_县市旗测算-新科目（含人口规模效应）_财力性转移支付2010年预算参考数" xfId="2592"/>
    <cellStyle name="好_卫生部门" xfId="2593"/>
    <cellStyle name="好_卫生部门_财力性转移支付2010年预算参考数" xfId="2594"/>
    <cellStyle name="好_文体广播部门" xfId="2595"/>
    <cellStyle name="好_文体广播事业(按照总人口测算）—20080416_不含人员经费系数" xfId="2596"/>
    <cellStyle name="好_文体广播事业(按照总人口测算）—20080416_不含人员经费系数_财力性转移支付2010年预算参考数" xfId="2597"/>
    <cellStyle name="好_文体广播事业(按照总人口测算）—20080416_财力性转移支付2010年预算参考数" xfId="2598"/>
    <cellStyle name="好_文体广播事业(按照总人口测算）—20080416_民生政策最低支出需求" xfId="2599"/>
    <cellStyle name="好_文体广播事业(按照总人口测算）—20080416_民生政策最低支出需求_财力性转移支付2010年预算参考数" xfId="2600"/>
    <cellStyle name="好_文体广播事业(按照总人口测算）—20080416_县市旗测算-新科目（含人口规模效应）_财力性转移支付2010年预算参考数" xfId="2601"/>
    <cellStyle name="好_下文（表）" xfId="2602"/>
    <cellStyle name="好_行政（人员）_民生政策最低支出需求_省级财力12.12" xfId="2603"/>
    <cellStyle name="好_县区合并测算20080421" xfId="2604"/>
    <cellStyle name="好_县区合并测算20080421_不含人员经费系数_财力性转移支付2010年预算参考数" xfId="2605"/>
    <cellStyle name="好_县区合并测算20080421_民生政策最低支出需求_财力性转移支付2010年预算参考数" xfId="2606"/>
    <cellStyle name="好_县区合并测算20080421_县市旗测算-新科目（含人口规模效应）" xfId="2607"/>
    <cellStyle name="汇总 3" xfId="2608"/>
    <cellStyle name="好_县区合并测算20080421_县市旗测算-新科目（含人口规模效应）_财力性转移支付2010年预算参考数" xfId="2609"/>
    <cellStyle name="好_县区合并测算20080423(按照各省比重）_不含人员经费系数_财力性转移支付2010年预算参考数" xfId="2610"/>
    <cellStyle name="好_县区合并测算20080423(按照各省比重）_财力性转移支付2010年预算参考数" xfId="2611"/>
    <cellStyle name="好_县区合并测算20080423(按照各省比重）_县市旗测算-新科目（含人口规模效应）" xfId="2612"/>
    <cellStyle name="好_县区合并测算20080423(按照各省比重）_县市旗测算-新科目（含人口规模效应）_财力性转移支付2010年预算参考数" xfId="2613"/>
    <cellStyle name="好_县市旗测算20080508" xfId="2614"/>
    <cellStyle name="好_县市旗测算20080508_财力性转移支付2010年预算参考数" xfId="2615"/>
    <cellStyle name="好_县市旗测算20080508_民生政策最低支出需求" xfId="2616"/>
    <cellStyle name="好_县市旗测算20080508_民生政策最低支出需求_财力性转移支付2010年预算参考数" xfId="2617"/>
    <cellStyle name="好_县市旗测算20080508_县市旗测算-新科目（含人口规模效应）" xfId="2618"/>
    <cellStyle name="普通" xfId="2619"/>
    <cellStyle name="好_县市旗测算20080508_县市旗测算-新科目（含人口规模效应）_财力性转移支付2010年预算参考数" xfId="2620"/>
    <cellStyle name="好_县市旗测算-新科目（20080626）" xfId="2621"/>
    <cellStyle name="好_县市旗测算-新科目（20080626）_不含人员经费系数" xfId="2622"/>
    <cellStyle name="好_县市旗测算-新科目（20080626）_不含人员经费系数_财力性转移支付2010年预算参考数" xfId="2623"/>
    <cellStyle name="好_县市旗测算-新科目（20080626）_财力性转移支付2010年预算参考数" xfId="2624"/>
    <cellStyle name="好_县市旗测算-新科目（20080626）_县市旗测算-新科目（含人口规模效应）_财力性转移支付2010年预算参考数" xfId="2625"/>
    <cellStyle name="好_县市旗测算-新科目（20080627）" xfId="2626"/>
    <cellStyle name="好_县市旗测算-新科目（20080627）_不含人员经费系数" xfId="2627"/>
    <cellStyle name="好_县市旗测算-新科目（20080627）_民生政策最低支出需求_财力性转移支付2010年预算参考数" xfId="2628"/>
    <cellStyle name="好_行政(燃修费)_县市旗测算-新科目（含人口规模效应）_省级财力12.12" xfId="2629"/>
    <cellStyle name="好_县市旗测算-新科目（20080627）_县市旗测算-新科目（含人口规模效应）" xfId="2630"/>
    <cellStyle name="好_行政(燃修费)_不含人员经费系数_2014省级收入及财力12.12（更新后）" xfId="2631"/>
    <cellStyle name="注释 2 5" xfId="2632"/>
    <cellStyle name="好_行政(燃修费)_民生政策最低支出需求" xfId="2633"/>
    <cellStyle name="好_行政(燃修费)_民生政策最低支出需求_2014省级收入及财力12.12（更新后）" xfId="2634"/>
    <cellStyle name="好_行政(燃修费)_省级财力12.12" xfId="2635"/>
    <cellStyle name="好_行政(燃修费)_县市旗测算-新科目（含人口规模效应）" xfId="2636"/>
    <cellStyle name="好_行政(燃修费)_县市旗测算-新科目（含人口规模效应）_2014省级收入12.2（更新后）" xfId="2637"/>
    <cellStyle name="好_行政(燃修费)_县市旗测算-新科目（含人口规模效应）_2014省级收入及财力12.12（更新后）" xfId="2638"/>
    <cellStyle name="汇总 2_1.3日 2017年预算草案 - 副本" xfId="2639"/>
    <cellStyle name="好_行政（人员）_2014省级收入12.2（更新后）" xfId="2640"/>
    <cellStyle name="好_行政（人员）_2014省级收入及财力12.12（更新后）" xfId="2641"/>
    <cellStyle name="好_行政（人员）_不含人员经费系数" xfId="2642"/>
    <cellStyle name="好_行政（人员）_不含人员经费系数_财力性转移支付2010年预算参考数" xfId="2643"/>
    <cellStyle name="好_行政（人员）_财力性转移支付2010年预算参考数" xfId="2644"/>
    <cellStyle name="好_行政（人员）_民生政策最低支出需求" xfId="2645"/>
    <cellStyle name="好_行政（人员）_民生政策最低支出需求_2014省级收入及财力12.12（更新后）" xfId="2646"/>
    <cellStyle name="输入 2" xfId="2647"/>
    <cellStyle name="好_行政（人员）_民生政策最低支出需求_财力性转移支付2010年预算参考数" xfId="2648"/>
    <cellStyle name="好_行政（人员）_县市旗测算-新科目（含人口规模效应）_2014省级收入12.2（更新后）" xfId="2649"/>
    <cellStyle name="好_行政（人员）_县市旗测算-新科目（含人口规模效应）_2014省级收入及财力12.12（更新后）" xfId="2650"/>
    <cellStyle name="好_行政公检法测算" xfId="2651"/>
    <cellStyle name="好_行政公检法测算_2014省级收入12.2（更新后）" xfId="2652"/>
    <cellStyle name="好_行政公检法测算_2014省级收入及财力12.12（更新后）" xfId="2653"/>
    <cellStyle name="好_行政公检法测算_不含人员经费系数" xfId="2654"/>
    <cellStyle name="好_行政公检法测算_不含人员经费系数_2014省级收入12.2（更新后）" xfId="2655"/>
    <cellStyle name="好_行政公检法测算_不含人员经费系数_财力性转移支付2010年预算参考数" xfId="2656"/>
    <cellStyle name="好_行政公检法测算_不含人员经费系数_省级财力12.12" xfId="2657"/>
    <cellStyle name="好_行政公检法测算_财力性转移支付2010年预算参考数" xfId="2658"/>
    <cellStyle name="好_行政公检法测算_民生政策最低支出需求_省级财力12.12" xfId="2659"/>
    <cellStyle name="好_行政公检法测算_省级财力12.12" xfId="2660"/>
    <cellStyle name="好_行政公检法测算_县市旗测算-新科目（含人口规模效应）" xfId="2661"/>
    <cellStyle name="好_行政公检法测算_县市旗测算-新科目（含人口规模效应）_2014省级收入及财力12.12（更新后）" xfId="2662"/>
    <cellStyle name="好_行政公检法测算_县市旗测算-新科目（含人口规模效应）_财力性转移支付2010年预算参考数" xfId="2663"/>
    <cellStyle name="好_行政公检法测算_县市旗测算-新科目（含人口规模效应）_省级财力12.12" xfId="2664"/>
    <cellStyle name="好_一般预算支出口径剔除表_财力性转移支付2010年预算参考数" xfId="2665"/>
    <cellStyle name="好_云南 缺口县区测算(地方填报)" xfId="2666"/>
    <cellStyle name="强调文字颜色 3 2 4" xfId="2667"/>
    <cellStyle name="好_云南 缺口县区测算(地方填报)_财力性转移支付2010年预算参考数" xfId="2668"/>
    <cellStyle name="好_云南省2008年转移支付测算——州市本级考核部分及政策性测算_财力性转移支付2010年预算参考数" xfId="2669"/>
    <cellStyle name="好_支出汇总" xfId="2670"/>
    <cellStyle name="好_转移支付" xfId="2671"/>
    <cellStyle name="好_自行调整差异系数顺序" xfId="2672"/>
    <cellStyle name="好_自行调整差异系数顺序_财力性转移支付2010年预算参考数" xfId="2673"/>
    <cellStyle name="好_总人口" xfId="2674"/>
    <cellStyle name="后继超链接" xfId="2675"/>
    <cellStyle name="汇总 2" xfId="2676"/>
    <cellStyle name="汇总 2 3" xfId="2677"/>
    <cellStyle name="汇总 2 4" xfId="2678"/>
    <cellStyle name="汇总 3 2" xfId="2679"/>
    <cellStyle name="汇总 3_1.3日 2017年预算草案 - 副本" xfId="2680"/>
    <cellStyle name="汇总 4" xfId="2681"/>
    <cellStyle name="货" xfId="2682"/>
    <cellStyle name="计算 2 3" xfId="2683"/>
    <cellStyle name="计算 2 4" xfId="2684"/>
    <cellStyle name="计算 3_1.3日 2017年预算草案 - 副本" xfId="2685"/>
    <cellStyle name="计算 4" xfId="2686"/>
    <cellStyle name="检查单元格 2 4" xfId="2687"/>
    <cellStyle name="检查单元格 2_1.3日 2017年预算草案 - 副本" xfId="2688"/>
    <cellStyle name="强调文字颜色 3 3" xfId="2689"/>
    <cellStyle name="检查单元格 3" xfId="2690"/>
    <cellStyle name="检查单元格 3 2" xfId="2691"/>
    <cellStyle name="解释性文本 2 2" xfId="2692"/>
    <cellStyle name="解释性文本 3" xfId="2693"/>
    <cellStyle name="警告文本 2 4" xfId="2694"/>
    <cellStyle name="样式 1 2" xfId="2695"/>
    <cellStyle name="警告文本 3 2" xfId="2696"/>
    <cellStyle name="链接单元格 2" xfId="2697"/>
    <cellStyle name="链接单元格 2 3" xfId="2698"/>
    <cellStyle name="链接单元格 3" xfId="2699"/>
    <cellStyle name="콤마_BOILER-CO1" xfId="2700"/>
    <cellStyle name="표준_0N-HANDLING " xfId="2701"/>
    <cellStyle name="霓付 [0]_ +Foil &amp; -FOIL &amp; PAPER" xfId="2702"/>
    <cellStyle name="霓付_ +Foil &amp; -FOIL &amp; PAPER" xfId="2703"/>
    <cellStyle name="千" xfId="2704"/>
    <cellStyle name="千_NJ09-05" xfId="2705"/>
    <cellStyle name="千_NJ17-06" xfId="2706"/>
    <cellStyle name="千_NJ17-24" xfId="2707"/>
    <cellStyle name="千_NJ17-26" xfId="2708"/>
    <cellStyle name="千_NJ18-15" xfId="2709"/>
    <cellStyle name="千位[0]" xfId="2710"/>
    <cellStyle name="千位分隔 2" xfId="2711"/>
    <cellStyle name="千位分隔 2 2" xfId="2712"/>
    <cellStyle name="千位分隔[0]_预算内月报" xfId="2713"/>
    <cellStyle name="千位分季_新建 Microsoft Excel 工作表" xfId="2714"/>
    <cellStyle name="钎霖_4岿角利" xfId="2715"/>
    <cellStyle name="强调 1" xfId="2716"/>
    <cellStyle name="强调 2" xfId="2717"/>
    <cellStyle name="强调文字颜色 1 2 3" xfId="2718"/>
    <cellStyle name="强调文字颜色 1 2 4" xfId="2719"/>
    <cellStyle name="强调文字颜色 1 2_3.2017全省支出" xfId="2720"/>
    <cellStyle name="强调文字颜色 1 3" xfId="2721"/>
    <cellStyle name="强调文字颜色 1 3 2" xfId="2722"/>
    <cellStyle name="强调文字颜色 2 2" xfId="2723"/>
    <cellStyle name="强调文字颜色 2 2_3.2017全省支出" xfId="2724"/>
    <cellStyle name="强调文字颜色 3 2" xfId="2725"/>
    <cellStyle name="强调文字颜色 3 2 3" xfId="2726"/>
    <cellStyle name="强调文字颜色 3 2_3.2017全省支出" xfId="2727"/>
    <cellStyle name="强调文字颜色 4 2 4" xfId="2728"/>
    <cellStyle name="强调文字颜色 4 4" xfId="2729"/>
    <cellStyle name="强调文字颜色 5 2 4" xfId="2730"/>
    <cellStyle name="强调文字颜色 5 3" xfId="2731"/>
    <cellStyle name="强调文字颜色 6 2 2" xfId="2732"/>
    <cellStyle name="强调文字颜色 6 2 3" xfId="2733"/>
    <cellStyle name="强调文字颜色 6 2 4" xfId="2734"/>
    <cellStyle name="强调文字颜色 6 3" xfId="2735"/>
    <cellStyle name="适中 2 2" xfId="2736"/>
    <cellStyle name="适中 2 4" xfId="2737"/>
    <cellStyle name="适中 2_3.2017全省支出" xfId="2738"/>
    <cellStyle name="适中 3" xfId="2739"/>
    <cellStyle name="适中 3 2" xfId="2740"/>
    <cellStyle name="输出 2" xfId="2741"/>
    <cellStyle name="输出 2 3" xfId="2742"/>
    <cellStyle name="输出 2 4" xfId="2743"/>
    <cellStyle name="输出 2_1.3日 2017年预算草案 - 副本" xfId="2744"/>
    <cellStyle name="输出 3_1.3日 2017年预算草案 - 副本" xfId="2745"/>
    <cellStyle name="输出 4" xfId="2746"/>
    <cellStyle name="输入 2 3" xfId="2747"/>
    <cellStyle name="输入 2_1.3日 2017年预算草案 - 副本" xfId="2748"/>
    <cellStyle name="输入 3" xfId="2749"/>
    <cellStyle name="输入 3 2" xfId="2750"/>
    <cellStyle name="输入 3_1.3日 2017年预算草案 - 副本" xfId="2751"/>
    <cellStyle name="数字" xfId="2752"/>
    <cellStyle name="未定义" xfId="2753"/>
    <cellStyle name="未定义 2" xfId="2754"/>
    <cellStyle name="小数" xfId="2755"/>
    <cellStyle name="样式 1" xfId="2756"/>
    <cellStyle name="注释 2 2" xfId="2757"/>
    <cellStyle name="注释 3" xfId="2758"/>
    <cellStyle name="注释 3_1.3日 2017年预算草案 - 副本" xfId="27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8" sqref="A8"/>
    </sheetView>
  </sheetViews>
  <sheetFormatPr defaultColWidth="9" defaultRowHeight="14.25" outlineLevelRow="2"/>
  <cols>
    <col min="1" max="1" width="162.875" customWidth="1"/>
  </cols>
  <sheetData>
    <row r="1" ht="22.5" spans="1:1">
      <c r="A1" s="510" t="s">
        <v>0</v>
      </c>
    </row>
    <row r="2" ht="20.25" spans="1:1">
      <c r="A2" s="511"/>
    </row>
    <row r="3" ht="231.75" customHeight="1" spans="1:1">
      <c r="A3" s="512" t="s">
        <v>1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30"/>
  <sheetViews>
    <sheetView showZeros="0" workbookViewId="0">
      <pane xSplit="1" ySplit="4" topLeftCell="B9" activePane="bottomRight" state="frozen"/>
      <selection/>
      <selection pane="topRight"/>
      <selection pane="bottomLeft"/>
      <selection pane="bottomRight" activeCell="I28" sqref="I28"/>
    </sheetView>
  </sheetViews>
  <sheetFormatPr defaultColWidth="9" defaultRowHeight="14.25" outlineLevelCol="7"/>
  <cols>
    <col min="1" max="1" width="23.25" style="364" customWidth="1"/>
    <col min="2" max="2" width="20.25" style="365" customWidth="1"/>
    <col min="3" max="3" width="14.375" style="364" customWidth="1"/>
    <col min="4" max="5" width="14.875" style="364" customWidth="1"/>
    <col min="6" max="6" width="11.125" style="364" customWidth="1"/>
    <col min="7" max="8" width="9" style="365" customWidth="1"/>
    <col min="9" max="16384" width="9" style="365"/>
  </cols>
  <sheetData>
    <row r="1" ht="17.25" customHeight="1" spans="1:1">
      <c r="A1" s="366" t="s">
        <v>2505</v>
      </c>
    </row>
    <row r="2" ht="30" customHeight="1" spans="1:6">
      <c r="A2" s="177" t="s">
        <v>20</v>
      </c>
      <c r="B2" s="177"/>
      <c r="C2" s="177"/>
      <c r="D2" s="177"/>
      <c r="E2" s="177"/>
      <c r="F2" s="177"/>
    </row>
    <row r="3" ht="18" customHeight="1" spans="2:6">
      <c r="B3" s="367"/>
      <c r="F3" s="367" t="s">
        <v>71</v>
      </c>
    </row>
    <row r="4" ht="39" customHeight="1" spans="1:6">
      <c r="A4" s="368" t="s">
        <v>2506</v>
      </c>
      <c r="B4" s="369" t="s">
        <v>2507</v>
      </c>
      <c r="C4" s="369" t="s">
        <v>2508</v>
      </c>
      <c r="D4" s="369" t="s">
        <v>2509</v>
      </c>
      <c r="E4" s="369" t="s">
        <v>2510</v>
      </c>
      <c r="F4" s="369" t="s">
        <v>2511</v>
      </c>
    </row>
    <row r="5" ht="23.1" customHeight="1" spans="1:8">
      <c r="A5" s="75" t="s">
        <v>78</v>
      </c>
      <c r="B5" s="370">
        <v>25255</v>
      </c>
      <c r="C5" s="371">
        <v>25189</v>
      </c>
      <c r="D5" s="371">
        <v>16</v>
      </c>
      <c r="E5" s="371">
        <v>50</v>
      </c>
      <c r="F5" s="371"/>
      <c r="G5" s="372"/>
      <c r="H5" s="373"/>
    </row>
    <row r="6" ht="23.1" customHeight="1" spans="1:8">
      <c r="A6" s="75" t="s">
        <v>80</v>
      </c>
      <c r="B6" s="370">
        <v>199</v>
      </c>
      <c r="C6" s="371">
        <v>199</v>
      </c>
      <c r="D6" s="371"/>
      <c r="E6" s="371"/>
      <c r="F6" s="371"/>
      <c r="G6" s="372"/>
      <c r="H6" s="373"/>
    </row>
    <row r="7" ht="23.1" customHeight="1" spans="1:8">
      <c r="A7" s="75" t="s">
        <v>82</v>
      </c>
      <c r="B7" s="370">
        <v>9533</v>
      </c>
      <c r="C7" s="371">
        <v>7870</v>
      </c>
      <c r="D7" s="371"/>
      <c r="E7" s="371">
        <v>1663</v>
      </c>
      <c r="F7" s="371"/>
      <c r="G7" s="372"/>
      <c r="H7" s="373"/>
    </row>
    <row r="8" ht="23.1" customHeight="1" spans="1:8">
      <c r="A8" s="75" t="s">
        <v>84</v>
      </c>
      <c r="B8" s="370">
        <v>63361</v>
      </c>
      <c r="C8" s="371">
        <v>36229</v>
      </c>
      <c r="D8" s="371">
        <v>1700</v>
      </c>
      <c r="E8" s="371">
        <v>19958</v>
      </c>
      <c r="F8" s="371">
        <v>5474</v>
      </c>
      <c r="G8" s="372"/>
      <c r="H8" s="373"/>
    </row>
    <row r="9" ht="23.1" customHeight="1" spans="1:8">
      <c r="A9" s="75" t="s">
        <v>86</v>
      </c>
      <c r="B9" s="370">
        <v>498</v>
      </c>
      <c r="C9" s="371">
        <v>498</v>
      </c>
      <c r="D9" s="371"/>
      <c r="E9" s="371"/>
      <c r="F9" s="371"/>
      <c r="G9" s="372"/>
      <c r="H9" s="373"/>
    </row>
    <row r="10" ht="23.1" customHeight="1" spans="1:8">
      <c r="A10" s="75" t="s">
        <v>88</v>
      </c>
      <c r="B10" s="370">
        <v>1761</v>
      </c>
      <c r="C10" s="371">
        <v>1588</v>
      </c>
      <c r="D10" s="371">
        <v>8</v>
      </c>
      <c r="E10" s="371">
        <v>165</v>
      </c>
      <c r="F10" s="371"/>
      <c r="G10" s="372"/>
      <c r="H10" s="373"/>
    </row>
    <row r="11" ht="23.1" customHeight="1" spans="1:8">
      <c r="A11" s="75" t="s">
        <v>90</v>
      </c>
      <c r="B11" s="370">
        <v>65608</v>
      </c>
      <c r="C11" s="371">
        <v>28339</v>
      </c>
      <c r="D11" s="371">
        <v>7412</v>
      </c>
      <c r="E11" s="371">
        <v>29857</v>
      </c>
      <c r="F11" s="371"/>
      <c r="G11" s="372"/>
      <c r="H11" s="373"/>
    </row>
    <row r="12" ht="23.1" customHeight="1" spans="1:8">
      <c r="A12" s="75" t="s">
        <v>92</v>
      </c>
      <c r="B12" s="370">
        <v>18098</v>
      </c>
      <c r="C12" s="371">
        <v>18098</v>
      </c>
      <c r="D12" s="371"/>
      <c r="E12" s="371"/>
      <c r="F12" s="371"/>
      <c r="G12" s="372"/>
      <c r="H12" s="373"/>
    </row>
    <row r="13" ht="23.1" customHeight="1" spans="1:8">
      <c r="A13" s="75" t="s">
        <v>94</v>
      </c>
      <c r="B13" s="370">
        <v>4392</v>
      </c>
      <c r="C13" s="371">
        <v>4392</v>
      </c>
      <c r="D13" s="371"/>
      <c r="E13" s="371"/>
      <c r="F13" s="371"/>
      <c r="G13" s="372"/>
      <c r="H13" s="373"/>
    </row>
    <row r="14" ht="23.1" customHeight="1" spans="1:8">
      <c r="A14" s="75" t="s">
        <v>96</v>
      </c>
      <c r="B14" s="370">
        <v>16703</v>
      </c>
      <c r="C14" s="371">
        <v>16703</v>
      </c>
      <c r="D14" s="371"/>
      <c r="E14" s="371"/>
      <c r="F14" s="371"/>
      <c r="G14" s="372"/>
      <c r="H14" s="373"/>
    </row>
    <row r="15" ht="23.1" customHeight="1" spans="1:8">
      <c r="A15" s="75" t="s">
        <v>98</v>
      </c>
      <c r="B15" s="370">
        <v>31873</v>
      </c>
      <c r="C15" s="371">
        <v>11874</v>
      </c>
      <c r="D15" s="371">
        <v>5133</v>
      </c>
      <c r="E15" s="371">
        <v>14866</v>
      </c>
      <c r="F15" s="371"/>
      <c r="G15" s="372"/>
      <c r="H15" s="373"/>
    </row>
    <row r="16" ht="23.1" customHeight="1" spans="1:8">
      <c r="A16" s="75" t="s">
        <v>100</v>
      </c>
      <c r="B16" s="370">
        <v>5806</v>
      </c>
      <c r="C16" s="371">
        <v>5806</v>
      </c>
      <c r="D16" s="371"/>
      <c r="E16" s="371"/>
      <c r="F16" s="371"/>
      <c r="G16" s="372"/>
      <c r="H16" s="373"/>
    </row>
    <row r="17" ht="23.1" customHeight="1" spans="1:8">
      <c r="A17" s="75" t="s">
        <v>102</v>
      </c>
      <c r="B17" s="370">
        <v>10</v>
      </c>
      <c r="C17" s="371">
        <v>10</v>
      </c>
      <c r="D17" s="371"/>
      <c r="E17" s="371"/>
      <c r="F17" s="371"/>
      <c r="G17" s="372"/>
      <c r="H17" s="373"/>
    </row>
    <row r="18" ht="23.1" customHeight="1" spans="1:8">
      <c r="A18" s="75" t="s">
        <v>104</v>
      </c>
      <c r="B18" s="370"/>
      <c r="C18" s="371"/>
      <c r="D18" s="371"/>
      <c r="E18" s="371"/>
      <c r="F18" s="371"/>
      <c r="G18" s="372"/>
      <c r="H18" s="373"/>
    </row>
    <row r="19" ht="23.1" customHeight="1" spans="1:8">
      <c r="A19" s="75" t="s">
        <v>106</v>
      </c>
      <c r="B19" s="370">
        <v>145</v>
      </c>
      <c r="C19" s="371">
        <v>145</v>
      </c>
      <c r="D19" s="371"/>
      <c r="E19" s="371"/>
      <c r="F19" s="371"/>
      <c r="G19" s="372"/>
      <c r="H19" s="373"/>
    </row>
    <row r="20" ht="23.1" customHeight="1" spans="1:8">
      <c r="A20" s="75" t="s">
        <v>2477</v>
      </c>
      <c r="B20" s="370"/>
      <c r="C20" s="371"/>
      <c r="D20" s="371"/>
      <c r="E20" s="371"/>
      <c r="F20" s="371"/>
      <c r="G20" s="372"/>
      <c r="H20" s="373"/>
    </row>
    <row r="21" ht="23.1" customHeight="1" spans="1:8">
      <c r="A21" s="75" t="s">
        <v>108</v>
      </c>
      <c r="B21" s="370">
        <v>2601</v>
      </c>
      <c r="C21" s="371">
        <v>2601</v>
      </c>
      <c r="D21" s="371"/>
      <c r="E21" s="371"/>
      <c r="F21" s="371"/>
      <c r="G21" s="372"/>
      <c r="H21" s="373"/>
    </row>
    <row r="22" ht="23.1" customHeight="1" spans="1:8">
      <c r="A22" s="75" t="s">
        <v>110</v>
      </c>
      <c r="B22" s="370">
        <v>5000</v>
      </c>
      <c r="C22" s="371">
        <v>5000</v>
      </c>
      <c r="D22" s="371"/>
      <c r="E22" s="371"/>
      <c r="F22" s="371"/>
      <c r="G22" s="372"/>
      <c r="H22" s="373"/>
    </row>
    <row r="23" ht="23.1" customHeight="1" spans="1:8">
      <c r="A23" s="75" t="s">
        <v>114</v>
      </c>
      <c r="B23" s="370">
        <v>1427</v>
      </c>
      <c r="C23" s="371">
        <v>1427</v>
      </c>
      <c r="D23" s="371"/>
      <c r="E23" s="371"/>
      <c r="F23" s="371"/>
      <c r="G23" s="372"/>
      <c r="H23" s="373"/>
    </row>
    <row r="24" ht="23.1" customHeight="1" spans="1:8">
      <c r="A24" s="75" t="s">
        <v>116</v>
      </c>
      <c r="B24" s="370">
        <v>2000</v>
      </c>
      <c r="C24" s="371">
        <v>2000</v>
      </c>
      <c r="D24" s="371"/>
      <c r="E24" s="371"/>
      <c r="F24" s="371"/>
      <c r="G24" s="372"/>
      <c r="H24" s="373"/>
    </row>
    <row r="25" ht="23.1" customHeight="1" spans="1:8">
      <c r="A25" s="75" t="s">
        <v>2478</v>
      </c>
      <c r="B25" s="370">
        <v>76424</v>
      </c>
      <c r="C25" s="371">
        <v>76424</v>
      </c>
      <c r="D25" s="371"/>
      <c r="E25" s="371"/>
      <c r="F25" s="371"/>
      <c r="G25" s="372"/>
      <c r="H25" s="373"/>
    </row>
    <row r="26" ht="23.1" customHeight="1" spans="1:8">
      <c r="A26" s="75" t="s">
        <v>120</v>
      </c>
      <c r="B26" s="370"/>
      <c r="C26" s="371"/>
      <c r="D26" s="371"/>
      <c r="E26" s="371"/>
      <c r="F26" s="371"/>
      <c r="G26" s="372"/>
      <c r="H26" s="373"/>
    </row>
    <row r="27" ht="23.1" customHeight="1" spans="1:8">
      <c r="A27" s="75" t="s">
        <v>112</v>
      </c>
      <c r="B27" s="370">
        <v>12</v>
      </c>
      <c r="C27" s="371">
        <v>12</v>
      </c>
      <c r="D27" s="371"/>
      <c r="E27" s="371"/>
      <c r="F27" s="371"/>
      <c r="G27" s="372"/>
      <c r="H27" s="373"/>
    </row>
    <row r="28" ht="23.1" customHeight="1" spans="1:8">
      <c r="A28" s="75" t="s">
        <v>118</v>
      </c>
      <c r="B28" s="370">
        <v>140463</v>
      </c>
      <c r="C28" s="371">
        <v>32888</v>
      </c>
      <c r="D28" s="371"/>
      <c r="E28" s="371">
        <v>107575</v>
      </c>
      <c r="F28" s="371"/>
      <c r="G28" s="372"/>
      <c r="H28" s="373"/>
    </row>
    <row r="29" ht="23.1" customHeight="1" spans="1:8">
      <c r="A29" s="369" t="s">
        <v>2512</v>
      </c>
      <c r="B29" s="374">
        <f>SUM(B5:B28)</f>
        <v>471169</v>
      </c>
      <c r="C29" s="374">
        <f t="shared" ref="C29:F29" si="0">SUM(C5:C28)</f>
        <v>277292</v>
      </c>
      <c r="D29" s="374">
        <f t="shared" si="0"/>
        <v>14269</v>
      </c>
      <c r="E29" s="374">
        <f t="shared" si="0"/>
        <v>174134</v>
      </c>
      <c r="F29" s="374">
        <f t="shared" si="0"/>
        <v>5474</v>
      </c>
      <c r="G29" s="372"/>
      <c r="H29" s="373"/>
    </row>
    <row r="30" ht="24" customHeight="1" spans="1:6">
      <c r="A30" s="375"/>
      <c r="B30" s="375"/>
      <c r="C30" s="375"/>
      <c r="D30" s="375"/>
      <c r="E30" s="375"/>
      <c r="F30" s="375"/>
    </row>
  </sheetData>
  <autoFilter ref="A4:H30">
    <extLst/>
  </autoFilter>
  <mergeCells count="1">
    <mergeCell ref="A2:F2"/>
  </mergeCells>
  <printOptions horizontalCentered="1"/>
  <pageMargins left="0.551181102362205" right="0.551181102362205" top="0.94488188976378" bottom="0.94488188976378" header="0.31496062992126" footer="0.31496062992126"/>
  <pageSetup paperSize="9" scale="8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55"/>
  <sheetViews>
    <sheetView showZeros="0" workbookViewId="0">
      <pane xSplit="1" ySplit="4" topLeftCell="B24" activePane="bottomRight" state="frozen"/>
      <selection/>
      <selection pane="topRight"/>
      <selection pane="bottomLeft"/>
      <selection pane="bottomRight" activeCell="I27" sqref="I27"/>
    </sheetView>
  </sheetViews>
  <sheetFormatPr defaultColWidth="9" defaultRowHeight="21" customHeight="1" outlineLevelCol="1"/>
  <cols>
    <col min="1" max="1" width="46.375" style="351" customWidth="1"/>
    <col min="2" max="2" width="37" style="351" customWidth="1"/>
    <col min="3" max="9" width="9" style="351" customWidth="1"/>
    <col min="10" max="16384" width="9" style="351"/>
  </cols>
  <sheetData>
    <row r="1" customHeight="1" spans="1:1">
      <c r="A1" s="350" t="s">
        <v>2452</v>
      </c>
    </row>
    <row r="2" ht="51" customHeight="1" spans="1:2">
      <c r="A2" s="352" t="s">
        <v>2513</v>
      </c>
      <c r="B2" s="352"/>
    </row>
    <row r="3" ht="15.95" customHeight="1" spans="1:2">
      <c r="A3" s="353"/>
      <c r="B3" s="354" t="s">
        <v>71</v>
      </c>
    </row>
    <row r="4" ht="18.6" customHeight="1" spans="1:2">
      <c r="A4" s="355" t="s">
        <v>72</v>
      </c>
      <c r="B4" s="356" t="s">
        <v>2466</v>
      </c>
    </row>
    <row r="5" s="350" customFormat="1" ht="18.6" customHeight="1" spans="1:2">
      <c r="A5" s="357" t="s">
        <v>2514</v>
      </c>
      <c r="B5" s="358">
        <f>SUM(B6:B9)</f>
        <v>87980</v>
      </c>
    </row>
    <row r="6" s="350" customFormat="1" ht="18.6" customHeight="1" spans="1:2">
      <c r="A6" s="359" t="s">
        <v>2515</v>
      </c>
      <c r="B6" s="360">
        <v>70125</v>
      </c>
    </row>
    <row r="7" ht="18.6" customHeight="1" spans="1:2">
      <c r="A7" s="359" t="s">
        <v>2516</v>
      </c>
      <c r="B7" s="360">
        <v>12855</v>
      </c>
    </row>
    <row r="8" ht="18.6" customHeight="1" spans="1:2">
      <c r="A8" s="359" t="s">
        <v>2517</v>
      </c>
      <c r="B8" s="360">
        <v>5000</v>
      </c>
    </row>
    <row r="9" ht="18.6" customHeight="1" spans="1:2">
      <c r="A9" s="359" t="s">
        <v>2518</v>
      </c>
      <c r="B9" s="360"/>
    </row>
    <row r="10" ht="18.6" customHeight="1" spans="1:2">
      <c r="A10" s="357" t="s">
        <v>2519</v>
      </c>
      <c r="B10" s="358">
        <f>SUM(B11:B20)</f>
        <v>12032</v>
      </c>
    </row>
    <row r="11" ht="18.6" customHeight="1" spans="1:2">
      <c r="A11" s="359" t="s">
        <v>2520</v>
      </c>
      <c r="B11" s="360">
        <v>712</v>
      </c>
    </row>
    <row r="12" ht="18.6" customHeight="1" spans="1:2">
      <c r="A12" s="359" t="s">
        <v>2521</v>
      </c>
      <c r="B12" s="360"/>
    </row>
    <row r="13" ht="18.6" customHeight="1" spans="1:2">
      <c r="A13" s="359" t="s">
        <v>2522</v>
      </c>
      <c r="B13" s="360"/>
    </row>
    <row r="14" ht="18.6" customHeight="1" spans="1:2">
      <c r="A14" s="359" t="s">
        <v>2523</v>
      </c>
      <c r="B14" s="360"/>
    </row>
    <row r="15" ht="18.6" customHeight="1" spans="1:2">
      <c r="A15" s="359" t="s">
        <v>2524</v>
      </c>
      <c r="B15" s="360"/>
    </row>
    <row r="16" ht="18.6" customHeight="1" spans="1:2">
      <c r="A16" s="359" t="s">
        <v>2525</v>
      </c>
      <c r="B16" s="360">
        <v>13</v>
      </c>
    </row>
    <row r="17" ht="18.6" customHeight="1" spans="1:2">
      <c r="A17" s="359" t="s">
        <v>2526</v>
      </c>
      <c r="B17" s="360"/>
    </row>
    <row r="18" ht="18.6" customHeight="1" spans="1:2">
      <c r="A18" s="359" t="s">
        <v>2527</v>
      </c>
      <c r="B18" s="360">
        <v>782</v>
      </c>
    </row>
    <row r="19" ht="18.6" customHeight="1" spans="1:2">
      <c r="A19" s="359" t="s">
        <v>2528</v>
      </c>
      <c r="B19" s="360"/>
    </row>
    <row r="20" ht="18.6" customHeight="1" spans="1:2">
      <c r="A20" s="359" t="s">
        <v>2529</v>
      </c>
      <c r="B20" s="360">
        <v>10525</v>
      </c>
    </row>
    <row r="21" s="350" customFormat="1" ht="18.6" customHeight="1" spans="1:2">
      <c r="A21" s="357" t="s">
        <v>2530</v>
      </c>
      <c r="B21" s="358">
        <f>SUM(B22:B25)</f>
        <v>39857</v>
      </c>
    </row>
    <row r="22" ht="18.6" customHeight="1" spans="1:2">
      <c r="A22" s="359" t="s">
        <v>2531</v>
      </c>
      <c r="B22" s="360"/>
    </row>
    <row r="23" ht="18.6" customHeight="1" spans="1:2">
      <c r="A23" s="359" t="s">
        <v>2532</v>
      </c>
      <c r="B23" s="360"/>
    </row>
    <row r="24" ht="18.6" customHeight="1" spans="1:2">
      <c r="A24" s="359" t="s">
        <v>2533</v>
      </c>
      <c r="B24" s="360"/>
    </row>
    <row r="25" s="350" customFormat="1" ht="18.6" customHeight="1" spans="1:2">
      <c r="A25" s="359" t="s">
        <v>2534</v>
      </c>
      <c r="B25" s="360">
        <v>39857</v>
      </c>
    </row>
    <row r="26" ht="18.6" customHeight="1" spans="1:2">
      <c r="A26" s="357" t="s">
        <v>2535</v>
      </c>
      <c r="B26" s="358">
        <f>SUM(B27:B29)</f>
        <v>27651</v>
      </c>
    </row>
    <row r="27" ht="18.6" customHeight="1" spans="1:2">
      <c r="A27" s="359" t="s">
        <v>2536</v>
      </c>
      <c r="B27" s="360">
        <v>24026</v>
      </c>
    </row>
    <row r="28" ht="18.6" customHeight="1" spans="1:2">
      <c r="A28" s="359" t="s">
        <v>2537</v>
      </c>
      <c r="B28" s="360">
        <v>2106</v>
      </c>
    </row>
    <row r="29" ht="18.6" customHeight="1" spans="1:2">
      <c r="A29" s="361" t="s">
        <v>2538</v>
      </c>
      <c r="B29" s="360">
        <v>1519</v>
      </c>
    </row>
    <row r="30" ht="18.6" customHeight="1" spans="1:2">
      <c r="A30" s="357" t="s">
        <v>2539</v>
      </c>
      <c r="B30" s="358">
        <f>B31</f>
        <v>22753</v>
      </c>
    </row>
    <row r="31" ht="18.6" customHeight="1" spans="1:2">
      <c r="A31" s="359" t="s">
        <v>2540</v>
      </c>
      <c r="B31" s="360">
        <v>22753</v>
      </c>
    </row>
    <row r="32" ht="18.6" customHeight="1" spans="1:2">
      <c r="A32" s="357" t="s">
        <v>2541</v>
      </c>
      <c r="B32" s="358">
        <f>SUM(B33:B36)</f>
        <v>55859</v>
      </c>
    </row>
    <row r="33" ht="18.6" customHeight="1" spans="1:2">
      <c r="A33" s="359" t="s">
        <v>2542</v>
      </c>
      <c r="B33" s="360"/>
    </row>
    <row r="34" ht="18.6" customHeight="1" spans="1:2">
      <c r="A34" s="359" t="s">
        <v>2543</v>
      </c>
      <c r="B34" s="360"/>
    </row>
    <row r="35" ht="18.6" customHeight="1" spans="1:2">
      <c r="A35" s="359" t="s">
        <v>2544</v>
      </c>
      <c r="B35" s="360"/>
    </row>
    <row r="36" ht="18.6" customHeight="1" spans="1:2">
      <c r="A36" s="359" t="s">
        <v>2545</v>
      </c>
      <c r="B36" s="360">
        <v>55859</v>
      </c>
    </row>
    <row r="37" ht="18.6" customHeight="1" spans="1:2">
      <c r="A37" s="357" t="s">
        <v>118</v>
      </c>
      <c r="B37" s="358">
        <f>B38</f>
        <v>72901</v>
      </c>
    </row>
    <row r="38" ht="18.6" customHeight="1" spans="1:2">
      <c r="A38" s="359" t="s">
        <v>118</v>
      </c>
      <c r="B38" s="360">
        <v>72901</v>
      </c>
    </row>
    <row r="39" ht="18.6" customHeight="1" spans="1:2">
      <c r="A39" s="359"/>
      <c r="B39" s="360"/>
    </row>
    <row r="40" ht="18.6" customHeight="1" spans="1:2">
      <c r="A40" s="355" t="s">
        <v>2470</v>
      </c>
      <c r="B40" s="358">
        <f>SUM(B5,B10,B21,B26,B30,B32,B37)</f>
        <v>319033</v>
      </c>
    </row>
    <row r="41" ht="35.25" customHeight="1" spans="1:2">
      <c r="A41" s="362" t="s">
        <v>2546</v>
      </c>
      <c r="B41" s="362"/>
    </row>
    <row r="42" ht="17.25" customHeight="1" spans="1:1">
      <c r="A42" s="363"/>
    </row>
    <row r="43" ht="17.25" customHeight="1" spans="1:1">
      <c r="A43" s="363"/>
    </row>
    <row r="44" ht="17.25" customHeight="1" spans="1:1">
      <c r="A44" s="363"/>
    </row>
    <row r="45" ht="17.25" customHeight="1" spans="1:1">
      <c r="A45" s="363"/>
    </row>
    <row r="46" ht="17.25" customHeight="1" spans="1:1">
      <c r="A46" s="363"/>
    </row>
    <row r="47" s="350" customFormat="1" ht="17.25" customHeight="1" spans="1:2">
      <c r="A47" s="363"/>
      <c r="B47" s="351"/>
    </row>
    <row r="48" customHeight="1" spans="1:1">
      <c r="A48" s="363"/>
    </row>
    <row r="51" customHeight="1" spans="2:2">
      <c r="B51" s="363"/>
    </row>
    <row r="55" customHeight="1" spans="2:2">
      <c r="B55" s="363"/>
    </row>
  </sheetData>
  <mergeCells count="2">
    <mergeCell ref="A2:B2"/>
    <mergeCell ref="A41:B41"/>
  </mergeCells>
  <printOptions horizontalCentered="1"/>
  <pageMargins left="0.748031496062992" right="0.748031496062992" top="0.748031496062992" bottom="0.748031496062992" header="0.31496062992126" footer="0.31496062992126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2"/>
  <sheetViews>
    <sheetView showZeros="0" workbookViewId="0">
      <selection activeCell="G17" sqref="G17"/>
    </sheetView>
  </sheetViews>
  <sheetFormatPr defaultColWidth="9" defaultRowHeight="14.25" outlineLevelCol="2"/>
  <cols>
    <col min="1" max="1" width="33.75" style="1" customWidth="1"/>
    <col min="2" max="2" width="25.25" style="1" customWidth="1"/>
    <col min="3" max="3" width="24.875" style="1" customWidth="1"/>
    <col min="4" max="16384" width="9" style="1"/>
  </cols>
  <sheetData>
    <row r="1" ht="21" customHeight="1" spans="1:3">
      <c r="A1" s="94" t="s">
        <v>2547</v>
      </c>
      <c r="B1" s="94"/>
      <c r="C1" s="343"/>
    </row>
    <row r="2" ht="36.75" customHeight="1" spans="1:3">
      <c r="A2" s="344" t="s">
        <v>2548</v>
      </c>
      <c r="B2" s="344"/>
      <c r="C2" s="344"/>
    </row>
    <row r="3" ht="21" customHeight="1" spans="1:3">
      <c r="A3" s="345"/>
      <c r="B3" s="345"/>
      <c r="C3" s="212" t="s">
        <v>71</v>
      </c>
    </row>
    <row r="4" ht="33.75" customHeight="1" spans="1:3">
      <c r="A4" s="105" t="s">
        <v>2549</v>
      </c>
      <c r="B4" s="346" t="s">
        <v>2550</v>
      </c>
      <c r="C4" s="346" t="s">
        <v>2466</v>
      </c>
    </row>
    <row r="5" ht="24.95" customHeight="1" spans="1:3">
      <c r="A5" s="75" t="s">
        <v>2526</v>
      </c>
      <c r="B5" s="347"/>
      <c r="C5" s="347"/>
    </row>
    <row r="6" ht="24.95" customHeight="1" spans="1:3">
      <c r="A6" s="75" t="s">
        <v>2525</v>
      </c>
      <c r="B6" s="347">
        <v>13</v>
      </c>
      <c r="C6" s="347">
        <v>13</v>
      </c>
    </row>
    <row r="7" ht="24.95" customHeight="1" spans="1:3">
      <c r="A7" s="75" t="s">
        <v>2551</v>
      </c>
      <c r="B7" s="347">
        <v>786</v>
      </c>
      <c r="C7" s="347">
        <v>782</v>
      </c>
    </row>
    <row r="8" ht="24.95" customHeight="1" spans="1:3">
      <c r="A8" s="75" t="s">
        <v>2552</v>
      </c>
      <c r="B8" s="347">
        <v>786</v>
      </c>
      <c r="C8" s="347">
        <v>782</v>
      </c>
    </row>
    <row r="9" ht="24.95" customHeight="1" spans="1:3">
      <c r="A9" s="107" t="s">
        <v>2553</v>
      </c>
      <c r="B9" s="347"/>
      <c r="C9" s="347"/>
    </row>
    <row r="10" ht="24.95" customHeight="1" spans="1:3">
      <c r="A10" s="75"/>
      <c r="B10" s="347"/>
      <c r="C10" s="347"/>
    </row>
    <row r="11" ht="24.95" customHeight="1" spans="1:3">
      <c r="A11" s="105" t="s">
        <v>2554</v>
      </c>
      <c r="B11" s="348">
        <f>SUM(B5:B7)</f>
        <v>799</v>
      </c>
      <c r="C11" s="348">
        <f>SUM(C5:C7)</f>
        <v>795</v>
      </c>
    </row>
    <row r="12" ht="142.5" customHeight="1" spans="1:3">
      <c r="A12" s="349" t="s">
        <v>2555</v>
      </c>
      <c r="B12" s="349"/>
      <c r="C12" s="349"/>
    </row>
  </sheetData>
  <mergeCells count="1">
    <mergeCell ref="A12:C12"/>
  </mergeCells>
  <printOptions horizontalCentered="1"/>
  <pageMargins left="0.748031496062992" right="0.748031496062992" top="0.94488188976378" bottom="0.94488188976378" header="0.31496062992126" footer="0.3149606299212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54"/>
  <sheetViews>
    <sheetView showZeros="0" workbookViewId="0">
      <pane ySplit="5" topLeftCell="A38" activePane="bottomLeft" state="frozen"/>
      <selection/>
      <selection pane="bottomLeft" activeCell="L52" sqref="L52"/>
    </sheetView>
  </sheetViews>
  <sheetFormatPr defaultColWidth="9" defaultRowHeight="15.75"/>
  <cols>
    <col min="1" max="1" width="28.375" style="319" customWidth="1"/>
    <col min="2" max="2" width="12.25" style="320" customWidth="1"/>
    <col min="3" max="3" width="16.125" style="320" customWidth="1"/>
    <col min="4" max="5" width="20.25" style="320" customWidth="1"/>
    <col min="6" max="6" width="11.125" style="320" customWidth="1"/>
    <col min="7" max="8" width="9" style="320" customWidth="1"/>
    <col min="9" max="16384" width="9" style="320"/>
  </cols>
  <sheetData>
    <row r="1" s="314" customFormat="1" ht="24.95" customHeight="1" spans="1:6">
      <c r="A1" s="321" t="s">
        <v>2556</v>
      </c>
      <c r="B1" s="322"/>
      <c r="C1" s="322"/>
      <c r="D1" s="322"/>
      <c r="E1" s="322"/>
      <c r="F1" s="322"/>
    </row>
    <row r="2" s="315" customFormat="1" ht="35.1" customHeight="1" spans="1:6">
      <c r="A2" s="323" t="s">
        <v>2557</v>
      </c>
      <c r="B2" s="324"/>
      <c r="C2" s="324"/>
      <c r="D2" s="324"/>
      <c r="E2" s="324"/>
      <c r="F2" s="324"/>
    </row>
    <row r="3" ht="24.95" customHeight="1" spans="6:6">
      <c r="F3" s="325" t="s">
        <v>2558</v>
      </c>
    </row>
    <row r="4" s="316" customFormat="1" ht="24.75" customHeight="1" spans="1:6">
      <c r="A4" s="326" t="s">
        <v>2549</v>
      </c>
      <c r="B4" s="326" t="s">
        <v>2559</v>
      </c>
      <c r="C4" s="327" t="s">
        <v>2560</v>
      </c>
      <c r="D4" s="328"/>
      <c r="E4" s="329"/>
      <c r="F4" s="326" t="s">
        <v>2561</v>
      </c>
    </row>
    <row r="5" s="316" customFormat="1" ht="57" customHeight="1" spans="1:6">
      <c r="A5" s="330"/>
      <c r="B5" s="330"/>
      <c r="C5" s="326" t="s">
        <v>2562</v>
      </c>
      <c r="D5" s="326" t="s">
        <v>2563</v>
      </c>
      <c r="E5" s="326" t="s">
        <v>2564</v>
      </c>
      <c r="F5" s="330"/>
    </row>
    <row r="6" s="317" customFormat="1" ht="24" customHeight="1" spans="1:6">
      <c r="A6" s="331" t="s">
        <v>2479</v>
      </c>
      <c r="B6" s="332">
        <f>B7+B13+B39</f>
        <v>194021</v>
      </c>
      <c r="C6" s="332">
        <f>SUM(D6:E6)</f>
        <v>194021</v>
      </c>
      <c r="D6" s="332">
        <f>D7+D13+D39</f>
        <v>194021</v>
      </c>
      <c r="E6" s="332">
        <v>0</v>
      </c>
      <c r="F6" s="332">
        <v>0</v>
      </c>
    </row>
    <row r="7" s="317" customFormat="1" ht="24" customHeight="1" spans="1:6">
      <c r="A7" s="333" t="s">
        <v>2565</v>
      </c>
      <c r="B7" s="332">
        <f>SUM(B8:B12)</f>
        <v>5618</v>
      </c>
      <c r="C7" s="332">
        <f t="shared" ref="C7:C53" si="0">SUM(D7:E7)</f>
        <v>5618</v>
      </c>
      <c r="D7" s="332">
        <f>SUM(D8:D12)</f>
        <v>5618</v>
      </c>
      <c r="E7" s="332">
        <v>0</v>
      </c>
      <c r="F7" s="332">
        <v>0</v>
      </c>
    </row>
    <row r="8" s="318" customFormat="1" ht="24" customHeight="1" spans="1:6">
      <c r="A8" s="334" t="s">
        <v>2566</v>
      </c>
      <c r="B8" s="335">
        <v>460</v>
      </c>
      <c r="C8" s="332">
        <f t="shared" si="0"/>
        <v>460</v>
      </c>
      <c r="D8" s="336">
        <v>460</v>
      </c>
      <c r="E8" s="332">
        <v>0</v>
      </c>
      <c r="F8" s="332">
        <v>0</v>
      </c>
    </row>
    <row r="9" s="317" customFormat="1" ht="24" customHeight="1" spans="1:6">
      <c r="A9" s="334" t="s">
        <v>2567</v>
      </c>
      <c r="B9" s="335">
        <v>821</v>
      </c>
      <c r="C9" s="332">
        <f t="shared" si="0"/>
        <v>821</v>
      </c>
      <c r="D9" s="336">
        <v>821</v>
      </c>
      <c r="E9" s="332">
        <v>0</v>
      </c>
      <c r="F9" s="332">
        <v>0</v>
      </c>
    </row>
    <row r="10" s="317" customFormat="1" ht="24" customHeight="1" spans="1:6">
      <c r="A10" s="334" t="s">
        <v>2568</v>
      </c>
      <c r="B10" s="335">
        <v>4337</v>
      </c>
      <c r="C10" s="332">
        <f t="shared" si="0"/>
        <v>4337</v>
      </c>
      <c r="D10" s="336">
        <v>4337</v>
      </c>
      <c r="E10" s="332">
        <v>0</v>
      </c>
      <c r="F10" s="332">
        <v>0</v>
      </c>
    </row>
    <row r="11" s="317" customFormat="1" ht="24" customHeight="1" spans="1:6">
      <c r="A11" s="334" t="s">
        <v>2569</v>
      </c>
      <c r="B11" s="335"/>
      <c r="C11" s="332">
        <f t="shared" si="0"/>
        <v>0</v>
      </c>
      <c r="D11" s="336"/>
      <c r="E11" s="332">
        <v>0</v>
      </c>
      <c r="F11" s="332">
        <v>0</v>
      </c>
    </row>
    <row r="12" s="317" customFormat="1" ht="24" customHeight="1" spans="1:6">
      <c r="A12" s="334" t="s">
        <v>2570</v>
      </c>
      <c r="B12" s="335"/>
      <c r="C12" s="332">
        <f t="shared" si="0"/>
        <v>0</v>
      </c>
      <c r="D12" s="336"/>
      <c r="E12" s="332">
        <v>0</v>
      </c>
      <c r="F12" s="332">
        <v>0</v>
      </c>
    </row>
    <row r="13" s="317" customFormat="1" ht="24" customHeight="1" spans="1:9">
      <c r="A13" s="337" t="s">
        <v>2571</v>
      </c>
      <c r="B13" s="332">
        <f>SUM(B14:B38)</f>
        <v>174134</v>
      </c>
      <c r="C13" s="332">
        <f t="shared" si="0"/>
        <v>174134</v>
      </c>
      <c r="D13" s="332">
        <f>SUM(D14:D38)</f>
        <v>174134</v>
      </c>
      <c r="E13" s="332">
        <v>0</v>
      </c>
      <c r="F13" s="332">
        <v>0</v>
      </c>
      <c r="H13" s="338"/>
      <c r="I13" s="338"/>
    </row>
    <row r="14" s="317" customFormat="1" ht="24" customHeight="1" spans="1:8">
      <c r="A14" s="339" t="s">
        <v>2572</v>
      </c>
      <c r="B14" s="335">
        <v>56183</v>
      </c>
      <c r="C14" s="332">
        <f t="shared" si="0"/>
        <v>56183</v>
      </c>
      <c r="D14" s="335">
        <v>56183</v>
      </c>
      <c r="E14" s="332">
        <v>0</v>
      </c>
      <c r="F14" s="332">
        <v>0</v>
      </c>
      <c r="H14" s="338"/>
    </row>
    <row r="15" s="317" customFormat="1" ht="24" customHeight="1" spans="1:10">
      <c r="A15" s="339" t="s">
        <v>2573</v>
      </c>
      <c r="B15" s="335">
        <v>251</v>
      </c>
      <c r="C15" s="332">
        <f t="shared" si="0"/>
        <v>251</v>
      </c>
      <c r="D15" s="335">
        <v>251</v>
      </c>
      <c r="E15" s="332">
        <v>0</v>
      </c>
      <c r="F15" s="332">
        <v>0</v>
      </c>
      <c r="H15" s="338"/>
      <c r="J15" s="338"/>
    </row>
    <row r="16" s="317" customFormat="1" ht="24" customHeight="1" spans="1:8">
      <c r="A16" s="339" t="s">
        <v>2574</v>
      </c>
      <c r="B16" s="335">
        <v>12581</v>
      </c>
      <c r="C16" s="332">
        <f t="shared" si="0"/>
        <v>12581</v>
      </c>
      <c r="D16" s="335">
        <v>12581</v>
      </c>
      <c r="E16" s="332">
        <v>0</v>
      </c>
      <c r="F16" s="332">
        <v>0</v>
      </c>
      <c r="H16" s="338"/>
    </row>
    <row r="17" s="317" customFormat="1" ht="24" customHeight="1" spans="1:8">
      <c r="A17" s="339" t="s">
        <v>2575</v>
      </c>
      <c r="B17" s="335">
        <v>4132</v>
      </c>
      <c r="C17" s="332">
        <f t="shared" si="0"/>
        <v>4132</v>
      </c>
      <c r="D17" s="335">
        <v>4132</v>
      </c>
      <c r="E17" s="332">
        <v>0</v>
      </c>
      <c r="F17" s="332">
        <v>0</v>
      </c>
      <c r="H17" s="338"/>
    </row>
    <row r="18" s="317" customFormat="1" ht="24" customHeight="1" spans="1:8">
      <c r="A18" s="339" t="s">
        <v>2576</v>
      </c>
      <c r="B18" s="335">
        <v>21546</v>
      </c>
      <c r="C18" s="332">
        <f t="shared" si="0"/>
        <v>21546</v>
      </c>
      <c r="D18" s="335">
        <v>21546</v>
      </c>
      <c r="E18" s="332">
        <v>0</v>
      </c>
      <c r="F18" s="332">
        <v>0</v>
      </c>
      <c r="H18" s="338"/>
    </row>
    <row r="19" s="317" customFormat="1" ht="24" customHeight="1" spans="1:8">
      <c r="A19" s="339" t="s">
        <v>2577</v>
      </c>
      <c r="B19" s="335"/>
      <c r="C19" s="332">
        <f t="shared" si="0"/>
        <v>0</v>
      </c>
      <c r="D19" s="335"/>
      <c r="E19" s="332">
        <v>0</v>
      </c>
      <c r="F19" s="332">
        <v>0</v>
      </c>
      <c r="H19" s="338"/>
    </row>
    <row r="20" s="318" customFormat="1" ht="24" customHeight="1" spans="1:8">
      <c r="A20" s="339" t="s">
        <v>2578</v>
      </c>
      <c r="B20" s="335"/>
      <c r="C20" s="332">
        <f t="shared" si="0"/>
        <v>0</v>
      </c>
      <c r="D20" s="335"/>
      <c r="E20" s="332">
        <v>0</v>
      </c>
      <c r="F20" s="332">
        <v>0</v>
      </c>
      <c r="H20" s="338"/>
    </row>
    <row r="21" s="318" customFormat="1" ht="24" customHeight="1" spans="1:8">
      <c r="A21" s="339" t="s">
        <v>2579</v>
      </c>
      <c r="B21" s="335">
        <v>527</v>
      </c>
      <c r="C21" s="332">
        <f t="shared" si="0"/>
        <v>527</v>
      </c>
      <c r="D21" s="335">
        <v>527</v>
      </c>
      <c r="E21" s="332">
        <v>0</v>
      </c>
      <c r="F21" s="332">
        <v>0</v>
      </c>
      <c r="H21" s="338"/>
    </row>
    <row r="22" s="317" customFormat="1" ht="24" customHeight="1" spans="1:8">
      <c r="A22" s="339" t="s">
        <v>2580</v>
      </c>
      <c r="B22" s="335">
        <v>1663</v>
      </c>
      <c r="C22" s="332">
        <f t="shared" si="0"/>
        <v>1663</v>
      </c>
      <c r="D22" s="335">
        <v>1663</v>
      </c>
      <c r="E22" s="332">
        <v>0</v>
      </c>
      <c r="F22" s="332">
        <v>0</v>
      </c>
      <c r="H22" s="338"/>
    </row>
    <row r="23" s="317" customFormat="1" ht="24" customHeight="1" spans="1:8">
      <c r="A23" s="339" t="s">
        <v>2581</v>
      </c>
      <c r="B23" s="335">
        <v>18552</v>
      </c>
      <c r="C23" s="332">
        <f t="shared" si="0"/>
        <v>18552</v>
      </c>
      <c r="D23" s="335">
        <v>18552</v>
      </c>
      <c r="E23" s="332">
        <v>0</v>
      </c>
      <c r="F23" s="332">
        <v>0</v>
      </c>
      <c r="H23" s="338"/>
    </row>
    <row r="24" s="317" customFormat="1" ht="31.5" customHeight="1" spans="1:8">
      <c r="A24" s="339" t="s">
        <v>2582</v>
      </c>
      <c r="B24" s="335"/>
      <c r="C24" s="332">
        <f t="shared" si="0"/>
        <v>0</v>
      </c>
      <c r="D24" s="335"/>
      <c r="E24" s="332">
        <v>0</v>
      </c>
      <c r="F24" s="332">
        <v>0</v>
      </c>
      <c r="H24" s="338"/>
    </row>
    <row r="25" s="317" customFormat="1" ht="31.5" customHeight="1" spans="1:8">
      <c r="A25" s="339" t="s">
        <v>2583</v>
      </c>
      <c r="B25" s="335"/>
      <c r="C25" s="332">
        <f t="shared" si="0"/>
        <v>0</v>
      </c>
      <c r="D25" s="335"/>
      <c r="E25" s="332">
        <v>0</v>
      </c>
      <c r="F25" s="332">
        <v>0</v>
      </c>
      <c r="H25" s="338"/>
    </row>
    <row r="26" s="317" customFormat="1" ht="32.25" customHeight="1" spans="1:8">
      <c r="A26" s="339" t="s">
        <v>2584</v>
      </c>
      <c r="B26" s="335">
        <v>29277</v>
      </c>
      <c r="C26" s="332">
        <f t="shared" si="0"/>
        <v>29277</v>
      </c>
      <c r="D26" s="335">
        <v>29277</v>
      </c>
      <c r="E26" s="332">
        <v>0</v>
      </c>
      <c r="F26" s="332">
        <v>0</v>
      </c>
      <c r="H26" s="338"/>
    </row>
    <row r="27" s="317" customFormat="1" ht="31.5" customHeight="1" spans="1:8">
      <c r="A27" s="339" t="s">
        <v>2585</v>
      </c>
      <c r="B27" s="335"/>
      <c r="C27" s="332">
        <f t="shared" si="0"/>
        <v>0</v>
      </c>
      <c r="D27" s="335"/>
      <c r="E27" s="332">
        <v>0</v>
      </c>
      <c r="F27" s="332">
        <v>0</v>
      </c>
      <c r="H27" s="338"/>
    </row>
    <row r="28" s="317" customFormat="1" ht="31.5" customHeight="1" spans="1:8">
      <c r="A28" s="339" t="s">
        <v>2586</v>
      </c>
      <c r="B28" s="335"/>
      <c r="C28" s="332">
        <f t="shared" si="0"/>
        <v>0</v>
      </c>
      <c r="D28" s="335"/>
      <c r="E28" s="332">
        <v>0</v>
      </c>
      <c r="F28" s="332">
        <v>0</v>
      </c>
      <c r="H28" s="338"/>
    </row>
    <row r="29" s="317" customFormat="1" ht="31.5" customHeight="1" spans="1:8">
      <c r="A29" s="339" t="s">
        <v>2587</v>
      </c>
      <c r="B29" s="335"/>
      <c r="C29" s="332">
        <f t="shared" si="0"/>
        <v>0</v>
      </c>
      <c r="D29" s="335"/>
      <c r="E29" s="332">
        <v>0</v>
      </c>
      <c r="F29" s="332">
        <v>0</v>
      </c>
      <c r="H29" s="338"/>
    </row>
    <row r="30" s="317" customFormat="1" ht="31.5" customHeight="1" spans="1:8">
      <c r="A30" s="339" t="s">
        <v>2588</v>
      </c>
      <c r="B30" s="335">
        <v>11281</v>
      </c>
      <c r="C30" s="332">
        <f t="shared" si="0"/>
        <v>11281</v>
      </c>
      <c r="D30" s="335">
        <v>11281</v>
      </c>
      <c r="E30" s="332">
        <v>0</v>
      </c>
      <c r="F30" s="332">
        <v>0</v>
      </c>
      <c r="H30" s="338"/>
    </row>
    <row r="31" s="317" customFormat="1" ht="31.5" customHeight="1" spans="1:8">
      <c r="A31" s="339" t="s">
        <v>2589</v>
      </c>
      <c r="B31" s="335"/>
      <c r="C31" s="332">
        <f t="shared" si="0"/>
        <v>0</v>
      </c>
      <c r="D31" s="335"/>
      <c r="E31" s="332">
        <v>0</v>
      </c>
      <c r="F31" s="332">
        <v>0</v>
      </c>
      <c r="H31" s="338"/>
    </row>
    <row r="32" s="317" customFormat="1" ht="31.5" customHeight="1" spans="1:8">
      <c r="A32" s="339" t="s">
        <v>2590</v>
      </c>
      <c r="B32" s="335"/>
      <c r="C32" s="332">
        <f t="shared" si="0"/>
        <v>0</v>
      </c>
      <c r="D32" s="335"/>
      <c r="E32" s="332">
        <v>0</v>
      </c>
      <c r="F32" s="332">
        <v>0</v>
      </c>
      <c r="H32" s="338"/>
    </row>
    <row r="33" s="317" customFormat="1" ht="31.5" customHeight="1" spans="1:8">
      <c r="A33" s="339" t="s">
        <v>2591</v>
      </c>
      <c r="B33" s="335"/>
      <c r="C33" s="332">
        <f t="shared" si="0"/>
        <v>0</v>
      </c>
      <c r="D33" s="335"/>
      <c r="E33" s="332">
        <v>0</v>
      </c>
      <c r="F33" s="332">
        <v>0</v>
      </c>
      <c r="H33" s="338"/>
    </row>
    <row r="34" s="317" customFormat="1" ht="31.5" customHeight="1" spans="1:8">
      <c r="A34" s="339" t="s">
        <v>2592</v>
      </c>
      <c r="B34" s="335"/>
      <c r="C34" s="332">
        <f t="shared" si="0"/>
        <v>0</v>
      </c>
      <c r="D34" s="335"/>
      <c r="E34" s="332">
        <v>0</v>
      </c>
      <c r="F34" s="332">
        <v>0</v>
      </c>
      <c r="H34" s="338"/>
    </row>
    <row r="35" s="317" customFormat="1" ht="30.75" customHeight="1" spans="1:8">
      <c r="A35" s="339" t="s">
        <v>2593</v>
      </c>
      <c r="B35" s="335">
        <v>685</v>
      </c>
      <c r="C35" s="332">
        <f t="shared" si="0"/>
        <v>685</v>
      </c>
      <c r="D35" s="335">
        <v>685</v>
      </c>
      <c r="E35" s="332">
        <v>0</v>
      </c>
      <c r="F35" s="332">
        <v>0</v>
      </c>
      <c r="H35" s="338"/>
    </row>
    <row r="36" s="317" customFormat="1" ht="31.5" customHeight="1" spans="1:8">
      <c r="A36" s="339" t="s">
        <v>2594</v>
      </c>
      <c r="B36" s="335"/>
      <c r="C36" s="332">
        <f t="shared" si="0"/>
        <v>0</v>
      </c>
      <c r="D36" s="335"/>
      <c r="E36" s="332">
        <v>0</v>
      </c>
      <c r="F36" s="332">
        <v>0</v>
      </c>
      <c r="H36" s="338"/>
    </row>
    <row r="37" s="317" customFormat="1" ht="31.5" customHeight="1" spans="1:8">
      <c r="A37" s="339" t="s">
        <v>2595</v>
      </c>
      <c r="B37" s="335"/>
      <c r="C37" s="332">
        <f t="shared" si="0"/>
        <v>0</v>
      </c>
      <c r="D37" s="335"/>
      <c r="E37" s="332">
        <v>0</v>
      </c>
      <c r="F37" s="332">
        <v>0</v>
      </c>
      <c r="H37" s="338"/>
    </row>
    <row r="38" s="317" customFormat="1" ht="31.5" customHeight="1" spans="1:8">
      <c r="A38" s="339" t="s">
        <v>2596</v>
      </c>
      <c r="B38" s="335">
        <v>17456</v>
      </c>
      <c r="C38" s="332">
        <f t="shared" si="0"/>
        <v>17456</v>
      </c>
      <c r="D38" s="335">
        <v>17456</v>
      </c>
      <c r="E38" s="332">
        <v>0</v>
      </c>
      <c r="F38" s="332">
        <v>0</v>
      </c>
      <c r="H38" s="338"/>
    </row>
    <row r="39" s="317" customFormat="1" ht="24" customHeight="1" spans="1:8">
      <c r="A39" s="340" t="s">
        <v>2597</v>
      </c>
      <c r="B39" s="57">
        <f>SUM(B40:B53)</f>
        <v>14269</v>
      </c>
      <c r="C39" s="332">
        <f t="shared" si="0"/>
        <v>14269</v>
      </c>
      <c r="D39" s="57">
        <f>SUM(D40:D53)</f>
        <v>14269</v>
      </c>
      <c r="E39" s="332">
        <v>0</v>
      </c>
      <c r="F39" s="332">
        <v>0</v>
      </c>
      <c r="H39" s="338"/>
    </row>
    <row r="40" s="318" customFormat="1" ht="24" customHeight="1" spans="1:8">
      <c r="A40" s="341" t="s">
        <v>2598</v>
      </c>
      <c r="B40" s="335">
        <v>16</v>
      </c>
      <c r="C40" s="332">
        <f t="shared" si="0"/>
        <v>16</v>
      </c>
      <c r="D40" s="335">
        <v>16</v>
      </c>
      <c r="E40" s="332">
        <v>0</v>
      </c>
      <c r="F40" s="332">
        <v>0</v>
      </c>
      <c r="H40" s="338"/>
    </row>
    <row r="41" s="317" customFormat="1" ht="24" customHeight="1" spans="1:8">
      <c r="A41" s="341" t="s">
        <v>2599</v>
      </c>
      <c r="B41" s="335"/>
      <c r="C41" s="332">
        <f t="shared" si="0"/>
        <v>0</v>
      </c>
      <c r="D41" s="335"/>
      <c r="E41" s="332">
        <v>0</v>
      </c>
      <c r="F41" s="332">
        <v>0</v>
      </c>
      <c r="H41" s="338"/>
    </row>
    <row r="42" s="317" customFormat="1" ht="24" customHeight="1" spans="1:8">
      <c r="A42" s="341" t="s">
        <v>2600</v>
      </c>
      <c r="B42" s="335"/>
      <c r="C42" s="332">
        <f t="shared" si="0"/>
        <v>0</v>
      </c>
      <c r="D42" s="335"/>
      <c r="E42" s="332">
        <v>0</v>
      </c>
      <c r="F42" s="332">
        <v>0</v>
      </c>
      <c r="H42" s="338"/>
    </row>
    <row r="43" s="317" customFormat="1" ht="24" customHeight="1" spans="1:8">
      <c r="A43" s="341" t="s">
        <v>2601</v>
      </c>
      <c r="B43" s="335">
        <v>1700</v>
      </c>
      <c r="C43" s="332">
        <f t="shared" si="0"/>
        <v>1700</v>
      </c>
      <c r="D43" s="335">
        <v>1700</v>
      </c>
      <c r="E43" s="332">
        <v>0</v>
      </c>
      <c r="F43" s="332">
        <v>0</v>
      </c>
      <c r="H43" s="338"/>
    </row>
    <row r="44" s="318" customFormat="1" ht="24" customHeight="1" spans="1:8">
      <c r="A44" s="341" t="s">
        <v>2602</v>
      </c>
      <c r="B44" s="335"/>
      <c r="C44" s="332">
        <f t="shared" si="0"/>
        <v>0</v>
      </c>
      <c r="D44" s="335"/>
      <c r="E44" s="332">
        <v>0</v>
      </c>
      <c r="F44" s="332">
        <v>0</v>
      </c>
      <c r="H44" s="338"/>
    </row>
    <row r="45" s="317" customFormat="1" ht="24" customHeight="1" spans="1:8">
      <c r="A45" s="341" t="s">
        <v>2603</v>
      </c>
      <c r="B45" s="335">
        <v>8</v>
      </c>
      <c r="C45" s="332">
        <f t="shared" si="0"/>
        <v>8</v>
      </c>
      <c r="D45" s="335">
        <v>8</v>
      </c>
      <c r="E45" s="332">
        <v>0</v>
      </c>
      <c r="F45" s="332">
        <v>0</v>
      </c>
      <c r="H45" s="338"/>
    </row>
    <row r="46" s="317" customFormat="1" ht="24" customHeight="1" spans="1:8">
      <c r="A46" s="341" t="s">
        <v>2604</v>
      </c>
      <c r="B46" s="335">
        <v>7412</v>
      </c>
      <c r="C46" s="332">
        <f t="shared" si="0"/>
        <v>7412</v>
      </c>
      <c r="D46" s="335">
        <v>7412</v>
      </c>
      <c r="E46" s="332">
        <v>0</v>
      </c>
      <c r="F46" s="332">
        <v>0</v>
      </c>
      <c r="H46" s="338"/>
    </row>
    <row r="47" s="317" customFormat="1" ht="24" customHeight="1" spans="1:8">
      <c r="A47" s="341" t="s">
        <v>2605</v>
      </c>
      <c r="B47" s="335"/>
      <c r="C47" s="332">
        <f t="shared" si="0"/>
        <v>0</v>
      </c>
      <c r="D47" s="335"/>
      <c r="E47" s="332">
        <v>0</v>
      </c>
      <c r="F47" s="332">
        <v>0</v>
      </c>
      <c r="H47" s="338"/>
    </row>
    <row r="48" s="317" customFormat="1" ht="24" customHeight="1" spans="1:8">
      <c r="A48" s="341" t="s">
        <v>2606</v>
      </c>
      <c r="B48" s="335"/>
      <c r="C48" s="332">
        <f t="shared" si="0"/>
        <v>0</v>
      </c>
      <c r="D48" s="335"/>
      <c r="E48" s="332">
        <v>0</v>
      </c>
      <c r="F48" s="332">
        <v>0</v>
      </c>
      <c r="H48" s="338"/>
    </row>
    <row r="49" s="317" customFormat="1" ht="24" customHeight="1" spans="1:8">
      <c r="A49" s="341" t="s">
        <v>2607</v>
      </c>
      <c r="B49" s="335"/>
      <c r="C49" s="332">
        <f t="shared" si="0"/>
        <v>0</v>
      </c>
      <c r="D49" s="335"/>
      <c r="E49" s="332"/>
      <c r="F49" s="332"/>
      <c r="H49" s="338"/>
    </row>
    <row r="50" s="317" customFormat="1" ht="24" customHeight="1" spans="1:8">
      <c r="A50" s="341" t="s">
        <v>2608</v>
      </c>
      <c r="B50" s="335">
        <v>5133</v>
      </c>
      <c r="C50" s="332">
        <f t="shared" si="0"/>
        <v>5133</v>
      </c>
      <c r="D50" s="335">
        <v>5133</v>
      </c>
      <c r="E50" s="332">
        <v>0</v>
      </c>
      <c r="F50" s="332">
        <v>0</v>
      </c>
      <c r="H50" s="338"/>
    </row>
    <row r="51" s="317" customFormat="1" ht="24" customHeight="1" spans="1:8">
      <c r="A51" s="341" t="s">
        <v>2609</v>
      </c>
      <c r="B51" s="335"/>
      <c r="C51" s="332">
        <f t="shared" si="0"/>
        <v>0</v>
      </c>
      <c r="D51" s="335"/>
      <c r="E51" s="332">
        <v>0</v>
      </c>
      <c r="F51" s="332">
        <v>0</v>
      </c>
      <c r="H51" s="338"/>
    </row>
    <row r="52" s="317" customFormat="1" ht="24" customHeight="1" spans="1:8">
      <c r="A52" s="341" t="s">
        <v>2610</v>
      </c>
      <c r="B52" s="335"/>
      <c r="C52" s="332">
        <f t="shared" si="0"/>
        <v>0</v>
      </c>
      <c r="D52" s="335"/>
      <c r="E52" s="332">
        <v>0</v>
      </c>
      <c r="F52" s="332">
        <v>0</v>
      </c>
      <c r="H52" s="338"/>
    </row>
    <row r="53" s="317" customFormat="1" ht="24" customHeight="1" spans="1:8">
      <c r="A53" s="341" t="s">
        <v>2611</v>
      </c>
      <c r="B53" s="335"/>
      <c r="C53" s="332">
        <f t="shared" si="0"/>
        <v>0</v>
      </c>
      <c r="D53" s="335"/>
      <c r="E53" s="332">
        <v>0</v>
      </c>
      <c r="F53" s="332">
        <v>0</v>
      </c>
      <c r="H53" s="338"/>
    </row>
    <row r="54" ht="33.75" customHeight="1" spans="1:6">
      <c r="A54" s="342"/>
      <c r="B54" s="342"/>
      <c r="C54" s="342"/>
      <c r="D54" s="342"/>
      <c r="E54" s="342"/>
      <c r="F54" s="342"/>
    </row>
  </sheetData>
  <mergeCells count="6">
    <mergeCell ref="A2:F2"/>
    <mergeCell ref="C4:E4"/>
    <mergeCell ref="A54:F54"/>
    <mergeCell ref="A4:A5"/>
    <mergeCell ref="B4:B5"/>
    <mergeCell ref="F4:F5"/>
  </mergeCells>
  <printOptions horizontalCentered="1"/>
  <pageMargins left="0.551181102362205" right="0.551181102362205" top="0.78740157480315" bottom="0.78740157480315" header="0.31496062992126" footer="0.31496062992126"/>
  <pageSetup paperSize="9" scale="70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12"/>
  <sheetViews>
    <sheetView workbookViewId="0">
      <selection activeCell="P34" sqref="P34"/>
    </sheetView>
  </sheetViews>
  <sheetFormatPr defaultColWidth="9" defaultRowHeight="14.25" outlineLevelCol="4"/>
  <cols>
    <col min="1" max="5" width="15.625" customWidth="1"/>
  </cols>
  <sheetData>
    <row r="1" spans="1:5">
      <c r="A1" s="125" t="s">
        <v>2612</v>
      </c>
      <c r="B1" s="125"/>
      <c r="C1" s="124"/>
      <c r="D1" s="124"/>
      <c r="E1" s="124"/>
    </row>
    <row r="2" ht="22.5" spans="1:5">
      <c r="A2" s="308" t="s">
        <v>2613</v>
      </c>
      <c r="B2" s="308"/>
      <c r="C2" s="308"/>
      <c r="D2" s="308"/>
      <c r="E2" s="308"/>
    </row>
    <row r="3" ht="25.5" spans="1:5">
      <c r="A3" s="127"/>
      <c r="B3" s="125"/>
      <c r="C3" s="124"/>
      <c r="D3" s="124"/>
      <c r="E3" s="309" t="s">
        <v>71</v>
      </c>
    </row>
    <row r="4" spans="1:5">
      <c r="A4" s="145" t="s">
        <v>2614</v>
      </c>
      <c r="B4" s="310" t="s">
        <v>2512</v>
      </c>
      <c r="C4" s="145" t="s">
        <v>2615</v>
      </c>
      <c r="D4" s="145" t="s">
        <v>2616</v>
      </c>
      <c r="E4" s="145" t="s">
        <v>2617</v>
      </c>
    </row>
    <row r="5" spans="1:5">
      <c r="A5" s="311" t="s">
        <v>2618</v>
      </c>
      <c r="B5" s="311">
        <v>0</v>
      </c>
      <c r="C5" s="311">
        <v>0</v>
      </c>
      <c r="D5" s="311">
        <v>0</v>
      </c>
      <c r="E5" s="311">
        <v>0</v>
      </c>
    </row>
    <row r="6" spans="1:5">
      <c r="A6" s="311"/>
      <c r="B6" s="312"/>
      <c r="C6" s="313"/>
      <c r="D6" s="312"/>
      <c r="E6" s="312"/>
    </row>
    <row r="7" spans="1:5">
      <c r="A7" s="311"/>
      <c r="B7" s="312"/>
      <c r="C7" s="313"/>
      <c r="D7" s="312"/>
      <c r="E7" s="312"/>
    </row>
    <row r="8" spans="1:5">
      <c r="A8" s="311"/>
      <c r="B8" s="312"/>
      <c r="C8" s="313"/>
      <c r="D8" s="312"/>
      <c r="E8" s="312"/>
    </row>
    <row r="9" spans="1:5">
      <c r="A9" s="311"/>
      <c r="B9" s="312"/>
      <c r="C9" s="313"/>
      <c r="D9" s="312"/>
      <c r="E9" s="312"/>
    </row>
    <row r="10" spans="1:5">
      <c r="A10" s="311"/>
      <c r="B10" s="312"/>
      <c r="C10" s="313"/>
      <c r="D10" s="312"/>
      <c r="E10" s="312"/>
    </row>
    <row r="11" spans="1:5">
      <c r="A11" s="311"/>
      <c r="B11" s="312"/>
      <c r="C11" s="313"/>
      <c r="D11" s="312"/>
      <c r="E11" s="312"/>
    </row>
    <row r="12" spans="1:5">
      <c r="A12" s="311"/>
      <c r="B12" s="312"/>
      <c r="C12" s="313"/>
      <c r="D12" s="312"/>
      <c r="E12" s="312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16"/>
  <sheetViews>
    <sheetView showZeros="0" workbookViewId="0">
      <pane ySplit="5" topLeftCell="A6" activePane="bottomLeft" state="frozen"/>
      <selection/>
      <selection pane="bottomLeft" activeCell="J16" sqref="J16"/>
    </sheetView>
  </sheetViews>
  <sheetFormatPr defaultColWidth="13.375" defaultRowHeight="32.25" customHeight="1"/>
  <cols>
    <col min="1" max="1" width="21.375" style="124" customWidth="1"/>
    <col min="2" max="2" width="12.25" style="124" customWidth="1"/>
    <col min="3" max="4" width="11.625" style="124" customWidth="1"/>
    <col min="5" max="5" width="10.625" style="290" customWidth="1"/>
    <col min="6" max="6" width="14.25" style="290" customWidth="1"/>
    <col min="7" max="7" width="13.25" style="290" customWidth="1"/>
    <col min="8" max="8" width="10.875" style="124" customWidth="1"/>
    <col min="9" max="10" width="11" style="124" customWidth="1"/>
    <col min="11" max="11" width="16.625" style="124" customWidth="1"/>
    <col min="12" max="16384" width="13.375" style="124"/>
  </cols>
  <sheetData>
    <row r="1" customHeight="1" spans="1:7">
      <c r="A1" s="137" t="s">
        <v>2619</v>
      </c>
      <c r="B1" s="123"/>
      <c r="C1" s="123"/>
      <c r="D1" s="123"/>
      <c r="E1" s="291"/>
      <c r="F1" s="291"/>
      <c r="G1" s="291"/>
    </row>
    <row r="2" s="121" customFormat="1" customHeight="1" spans="1:11">
      <c r="A2" s="292" t="s">
        <v>2620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ht="25.5" customHeight="1" spans="1:11">
      <c r="A3" s="293"/>
      <c r="B3" s="293"/>
      <c r="C3" s="293"/>
      <c r="D3" s="293"/>
      <c r="E3" s="294"/>
      <c r="F3" s="294"/>
      <c r="G3" s="295"/>
      <c r="H3" s="296"/>
      <c r="I3" s="296"/>
      <c r="J3" s="296"/>
      <c r="K3" s="295" t="s">
        <v>71</v>
      </c>
    </row>
    <row r="4" s="122" customFormat="1" ht="27.75" customHeight="1" spans="1:11">
      <c r="A4" s="297" t="s">
        <v>72</v>
      </c>
      <c r="B4" s="297" t="s">
        <v>140</v>
      </c>
      <c r="C4" s="297"/>
      <c r="D4" s="297"/>
      <c r="E4" s="297"/>
      <c r="F4" s="297"/>
      <c r="G4" s="298" t="s">
        <v>2621</v>
      </c>
      <c r="H4" s="298"/>
      <c r="I4" s="298"/>
      <c r="J4" s="298"/>
      <c r="K4" s="298"/>
    </row>
    <row r="5" s="122" customFormat="1" customHeight="1" spans="1:11">
      <c r="A5" s="297"/>
      <c r="B5" s="297" t="s">
        <v>2479</v>
      </c>
      <c r="C5" s="297" t="s">
        <v>2622</v>
      </c>
      <c r="D5" s="299"/>
      <c r="E5" s="300"/>
      <c r="F5" s="297" t="s">
        <v>2623</v>
      </c>
      <c r="G5" s="298" t="s">
        <v>2479</v>
      </c>
      <c r="H5" s="297" t="s">
        <v>2622</v>
      </c>
      <c r="I5" s="297"/>
      <c r="J5" s="297"/>
      <c r="K5" s="297" t="s">
        <v>2623</v>
      </c>
    </row>
    <row r="6" s="123" customFormat="1" ht="36.75" customHeight="1" spans="1:11">
      <c r="A6" s="297"/>
      <c r="B6" s="297"/>
      <c r="C6" s="297" t="s">
        <v>2624</v>
      </c>
      <c r="D6" s="297" t="s">
        <v>2625</v>
      </c>
      <c r="E6" s="297" t="s">
        <v>2626</v>
      </c>
      <c r="F6" s="297"/>
      <c r="G6" s="298"/>
      <c r="H6" s="297" t="s">
        <v>2624</v>
      </c>
      <c r="I6" s="297" t="s">
        <v>2625</v>
      </c>
      <c r="J6" s="297" t="s">
        <v>2626</v>
      </c>
      <c r="K6" s="297"/>
    </row>
    <row r="7" s="123" customFormat="1" ht="36.75" customHeight="1" spans="1:11">
      <c r="A7" s="301" t="s">
        <v>2627</v>
      </c>
      <c r="B7" s="302"/>
      <c r="C7" s="302"/>
      <c r="D7" s="302"/>
      <c r="E7" s="302"/>
      <c r="F7" s="303"/>
      <c r="G7" s="287">
        <v>118733.19</v>
      </c>
      <c r="H7" s="302"/>
      <c r="I7" s="302"/>
      <c r="J7" s="302"/>
      <c r="K7" s="287">
        <v>118733.19</v>
      </c>
    </row>
    <row r="8" s="123" customFormat="1" ht="36.75" customHeight="1" spans="1:11">
      <c r="A8" s="301" t="s">
        <v>2628</v>
      </c>
      <c r="B8" s="287">
        <v>129419</v>
      </c>
      <c r="C8" s="304"/>
      <c r="D8" s="304"/>
      <c r="E8" s="302"/>
      <c r="F8" s="287">
        <v>129419</v>
      </c>
      <c r="G8" s="305">
        <v>124545.45</v>
      </c>
      <c r="H8" s="304"/>
      <c r="I8" s="304"/>
      <c r="J8" s="304"/>
      <c r="K8" s="305">
        <v>124545.45</v>
      </c>
    </row>
    <row r="9" s="123" customFormat="1" ht="36.75" customHeight="1" spans="1:11">
      <c r="A9" s="301" t="s">
        <v>2629</v>
      </c>
      <c r="B9" s="304"/>
      <c r="C9" s="304"/>
      <c r="D9" s="304"/>
      <c r="E9" s="304"/>
      <c r="F9" s="304"/>
      <c r="G9" s="302">
        <v>10300</v>
      </c>
      <c r="H9" s="304"/>
      <c r="I9" s="303"/>
      <c r="J9" s="302"/>
      <c r="K9" s="302">
        <v>10300</v>
      </c>
    </row>
    <row r="10" s="123" customFormat="1" ht="36.75" customHeight="1" spans="1:11">
      <c r="A10" s="301" t="s">
        <v>2630</v>
      </c>
      <c r="B10" s="302"/>
      <c r="C10" s="304"/>
      <c r="D10" s="304"/>
      <c r="E10" s="302"/>
      <c r="F10" s="304"/>
      <c r="G10" s="304">
        <v>16256</v>
      </c>
      <c r="H10" s="304"/>
      <c r="I10" s="304"/>
      <c r="J10" s="304"/>
      <c r="K10" s="304">
        <v>16256</v>
      </c>
    </row>
    <row r="11" s="123" customFormat="1" ht="36.75" customHeight="1" spans="1:11">
      <c r="A11" s="301" t="s">
        <v>2631</v>
      </c>
      <c r="B11" s="302"/>
      <c r="C11" s="304"/>
      <c r="D11" s="304"/>
      <c r="E11" s="302"/>
      <c r="F11" s="304"/>
      <c r="G11" s="287">
        <v>124545.45</v>
      </c>
      <c r="H11" s="304"/>
      <c r="I11" s="304"/>
      <c r="J11" s="304"/>
      <c r="K11" s="287">
        <v>124545.45</v>
      </c>
    </row>
    <row r="12" s="123" customFormat="1" ht="33" customHeight="1" spans="1:11">
      <c r="A12" s="301" t="s">
        <v>2632</v>
      </c>
      <c r="B12" s="302"/>
      <c r="C12" s="304"/>
      <c r="D12" s="304"/>
      <c r="E12" s="304"/>
      <c r="F12" s="304"/>
      <c r="G12" s="304"/>
      <c r="H12" s="304"/>
      <c r="I12" s="304"/>
      <c r="J12" s="304"/>
      <c r="K12" s="304"/>
    </row>
    <row r="13" s="123" customFormat="1" ht="21" customHeight="1" spans="1:10">
      <c r="A13" s="154" t="s">
        <v>2633</v>
      </c>
      <c r="B13" s="289"/>
      <c r="C13" s="289"/>
      <c r="D13" s="289"/>
      <c r="E13" s="289"/>
      <c r="F13" s="289"/>
      <c r="G13" s="289"/>
      <c r="I13" s="307"/>
      <c r="J13" s="307"/>
    </row>
    <row r="14" ht="21" customHeight="1" spans="1:7">
      <c r="A14" s="154"/>
      <c r="B14" s="289"/>
      <c r="C14" s="289"/>
      <c r="D14" s="289"/>
      <c r="E14" s="289"/>
      <c r="F14" s="289"/>
      <c r="G14" s="289"/>
    </row>
    <row r="15" ht="21" customHeight="1" spans="1:1">
      <c r="A15" s="306"/>
    </row>
    <row r="16" ht="21" customHeight="1" spans="1:1">
      <c r="A16" s="306"/>
    </row>
  </sheetData>
  <mergeCells count="12">
    <mergeCell ref="A2:K2"/>
    <mergeCell ref="B4:F4"/>
    <mergeCell ref="G4:K4"/>
    <mergeCell ref="C5:E5"/>
    <mergeCell ref="H5:J5"/>
    <mergeCell ref="A13:G13"/>
    <mergeCell ref="A14:G14"/>
    <mergeCell ref="A4:A6"/>
    <mergeCell ref="B5:B6"/>
    <mergeCell ref="F5:F6"/>
    <mergeCell ref="G5:G6"/>
    <mergeCell ref="K5:K6"/>
  </mergeCells>
  <printOptions horizontalCentered="1"/>
  <pageMargins left="0.748031496062992" right="0.748031496062992" top="0.94488188976378" bottom="0.94488188976378" header="0.31496062992126" footer="0.31496062992126"/>
  <pageSetup paperSize="9" scale="88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8.75" customHeight="1" outlineLevelCol="3"/>
  <cols>
    <col min="1" max="1" width="19.875" style="279" customWidth="1"/>
    <col min="2" max="2" width="22.375" style="280" customWidth="1"/>
    <col min="3" max="3" width="21.125" style="279" customWidth="1"/>
    <col min="4" max="4" width="18.25" style="279" customWidth="1"/>
    <col min="5" max="16384" width="9" style="279"/>
  </cols>
  <sheetData>
    <row r="1" ht="29.1" customHeight="1" spans="1:1">
      <c r="A1" s="280" t="s">
        <v>2634</v>
      </c>
    </row>
    <row r="2" s="277" customFormat="1" ht="42" customHeight="1" spans="1:4">
      <c r="A2" s="126" t="s">
        <v>2635</v>
      </c>
      <c r="B2" s="126"/>
      <c r="C2" s="126"/>
      <c r="D2" s="126"/>
    </row>
    <row r="3" ht="18" customHeight="1" spans="1:4">
      <c r="A3" s="127"/>
      <c r="D3" s="281" t="s">
        <v>71</v>
      </c>
    </row>
    <row r="4" s="122" customFormat="1" ht="41.25" customHeight="1" spans="1:4">
      <c r="A4" s="129" t="s">
        <v>2636</v>
      </c>
      <c r="B4" s="130" t="s">
        <v>2637</v>
      </c>
      <c r="C4" s="130" t="s">
        <v>2638</v>
      </c>
      <c r="D4" s="131" t="s">
        <v>2639</v>
      </c>
    </row>
    <row r="5" s="122" customFormat="1" ht="31.5" customHeight="1" spans="1:4">
      <c r="A5" s="282" t="s">
        <v>2640</v>
      </c>
      <c r="B5" s="283"/>
      <c r="C5" s="284"/>
      <c r="D5" s="285"/>
    </row>
    <row r="6" s="278" customFormat="1" ht="31.5" customHeight="1" spans="1:4">
      <c r="A6" s="282" t="s">
        <v>2641</v>
      </c>
      <c r="B6" s="283"/>
      <c r="C6" s="284"/>
      <c r="D6" s="285"/>
    </row>
    <row r="7" s="278" customFormat="1" ht="31.5" customHeight="1" spans="1:4">
      <c r="A7" s="286" t="s">
        <v>2642</v>
      </c>
      <c r="B7" s="283"/>
      <c r="C7" s="284"/>
      <c r="D7" s="285"/>
    </row>
    <row r="8" s="278" customFormat="1" ht="31.5" customHeight="1" spans="1:4">
      <c r="A8" s="286" t="s">
        <v>2643</v>
      </c>
      <c r="B8" s="283"/>
      <c r="C8" s="284"/>
      <c r="D8" s="285"/>
    </row>
    <row r="9" s="278" customFormat="1" ht="31.5" customHeight="1" spans="1:4">
      <c r="A9" s="282" t="s">
        <v>2644</v>
      </c>
      <c r="B9" s="283"/>
      <c r="C9" s="284"/>
      <c r="D9" s="285"/>
    </row>
    <row r="10" s="278" customFormat="1" ht="31.5" customHeight="1" spans="1:4">
      <c r="A10" s="282" t="s">
        <v>2645</v>
      </c>
      <c r="B10" s="283"/>
      <c r="C10" s="284"/>
      <c r="D10" s="285"/>
    </row>
    <row r="11" s="278" customFormat="1" ht="31.5" customHeight="1" spans="1:4">
      <c r="A11" s="282" t="s">
        <v>2646</v>
      </c>
      <c r="B11" s="283"/>
      <c r="C11" s="284"/>
      <c r="D11" s="285"/>
    </row>
    <row r="12" s="278" customFormat="1" ht="31.5" customHeight="1" spans="1:4">
      <c r="A12" s="282" t="s">
        <v>2647</v>
      </c>
      <c r="B12" s="283"/>
      <c r="C12" s="284"/>
      <c r="D12" s="285"/>
    </row>
    <row r="13" s="278" customFormat="1" ht="31.5" customHeight="1" spans="1:4">
      <c r="A13" s="282" t="s">
        <v>2648</v>
      </c>
      <c r="B13" s="283"/>
      <c r="C13" s="284"/>
      <c r="D13" s="285"/>
    </row>
    <row r="14" s="278" customFormat="1" ht="31.5" customHeight="1" spans="1:4">
      <c r="A14" s="282" t="s">
        <v>2649</v>
      </c>
      <c r="B14" s="283"/>
      <c r="C14" s="284"/>
      <c r="D14" s="285"/>
    </row>
    <row r="15" s="278" customFormat="1" ht="31.5" customHeight="1" spans="1:4">
      <c r="A15" s="282" t="s">
        <v>2650</v>
      </c>
      <c r="B15" s="283"/>
      <c r="C15" s="284"/>
      <c r="D15" s="285"/>
    </row>
    <row r="16" s="278" customFormat="1" ht="31.5" customHeight="1" spans="1:4">
      <c r="A16" s="282" t="s">
        <v>2651</v>
      </c>
      <c r="B16" s="283">
        <v>129419</v>
      </c>
      <c r="C16" s="287">
        <v>124545.45</v>
      </c>
      <c r="D16" s="285"/>
    </row>
    <row r="17" s="278" customFormat="1" ht="31.5" customHeight="1" spans="1:4">
      <c r="A17" s="282" t="s">
        <v>2652</v>
      </c>
      <c r="B17" s="283"/>
      <c r="C17" s="284"/>
      <c r="D17" s="285"/>
    </row>
    <row r="18" s="278" customFormat="1" ht="29.25" customHeight="1" spans="1:4">
      <c r="A18" s="288" t="s">
        <v>2633</v>
      </c>
      <c r="B18" s="289"/>
      <c r="C18" s="289"/>
      <c r="D18" s="289"/>
    </row>
  </sheetData>
  <mergeCells count="2">
    <mergeCell ref="A2:D2"/>
    <mergeCell ref="A18:D18"/>
  </mergeCells>
  <printOptions horizontalCentered="1"/>
  <pageMargins left="0.747916666666667" right="0.747916666666667" top="0.786805555555556" bottom="0.156944444444444" header="0.314583333333333" footer="0.314583333333333"/>
  <pageSetup paperSize="9" scale="99" fitToHeight="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44"/>
  <sheetViews>
    <sheetView showZeros="0" workbookViewId="0">
      <pane xSplit="1" ySplit="4" topLeftCell="B21" activePane="bottomRight" state="frozen"/>
      <selection/>
      <selection pane="topRight"/>
      <selection pane="bottomLeft"/>
      <selection pane="bottomRight" activeCell="G41" sqref="G41"/>
    </sheetView>
  </sheetViews>
  <sheetFormatPr defaultColWidth="9" defaultRowHeight="19.5" customHeight="1"/>
  <cols>
    <col min="1" max="1" width="26.875" style="245" customWidth="1"/>
    <col min="2" max="2" width="18.875" style="245" customWidth="1"/>
    <col min="3" max="3" width="37.25" style="245" customWidth="1"/>
    <col min="4" max="4" width="13.5" style="245" customWidth="1"/>
    <col min="5" max="5" width="14.5" style="245" customWidth="1"/>
    <col min="6" max="6" width="12.75" style="245" customWidth="1"/>
    <col min="7" max="7" width="10.5" style="245" customWidth="1"/>
    <col min="8" max="8" width="9.625" style="245" customWidth="1"/>
    <col min="9" max="9" width="10.75" style="245" customWidth="1"/>
    <col min="10" max="10" width="9.625" style="245" customWidth="1"/>
    <col min="11" max="16384" width="9" style="245"/>
  </cols>
  <sheetData>
    <row r="1" customHeight="1" spans="1:1">
      <c r="A1" s="242" t="s">
        <v>2653</v>
      </c>
    </row>
    <row r="2" ht="37.5" customHeight="1" spans="1:4">
      <c r="A2" s="274" t="s">
        <v>34</v>
      </c>
      <c r="B2" s="274"/>
      <c r="C2" s="274"/>
      <c r="D2" s="274"/>
    </row>
    <row r="3" customHeight="1" spans="3:4">
      <c r="C3" s="247"/>
      <c r="D3" s="248" t="s">
        <v>71</v>
      </c>
    </row>
    <row r="4" ht="21.75" customHeight="1" spans="1:4">
      <c r="A4" s="249" t="s">
        <v>2464</v>
      </c>
      <c r="B4" s="249" t="s">
        <v>73</v>
      </c>
      <c r="C4" s="249" t="s">
        <v>72</v>
      </c>
      <c r="D4" s="249" t="s">
        <v>74</v>
      </c>
    </row>
    <row r="5" s="242" customFormat="1" ht="21.75" customHeight="1" spans="1:7">
      <c r="A5" s="250" t="s">
        <v>2654</v>
      </c>
      <c r="B5" s="251"/>
      <c r="C5" s="252" t="s">
        <v>88</v>
      </c>
      <c r="D5" s="253">
        <f>D6+D7</f>
        <v>22</v>
      </c>
      <c r="G5" s="245"/>
    </row>
    <row r="6" s="242" customFormat="1" ht="21.75" customHeight="1" spans="1:7">
      <c r="A6" s="250" t="s">
        <v>2655</v>
      </c>
      <c r="B6" s="251"/>
      <c r="C6" s="254" t="s">
        <v>2656</v>
      </c>
      <c r="D6" s="251">
        <v>22</v>
      </c>
      <c r="G6" s="245"/>
    </row>
    <row r="7" s="242" customFormat="1" ht="21.75" customHeight="1" spans="1:7">
      <c r="A7" s="250" t="s">
        <v>2657</v>
      </c>
      <c r="B7" s="251">
        <v>100000</v>
      </c>
      <c r="C7" s="254" t="s">
        <v>2658</v>
      </c>
      <c r="D7" s="251">
        <v>0</v>
      </c>
      <c r="G7" s="245"/>
    </row>
    <row r="8" s="242" customFormat="1" ht="21.75" customHeight="1" spans="1:7">
      <c r="A8" s="250" t="s">
        <v>2659</v>
      </c>
      <c r="B8" s="251"/>
      <c r="C8" s="252" t="s">
        <v>90</v>
      </c>
      <c r="D8" s="253">
        <f>D9+D10</f>
        <v>883</v>
      </c>
      <c r="G8" s="245"/>
    </row>
    <row r="9" s="242" customFormat="1" ht="21.75" customHeight="1" spans="1:7">
      <c r="A9" s="250" t="s">
        <v>2660</v>
      </c>
      <c r="B9" s="251"/>
      <c r="C9" s="254" t="s">
        <v>2661</v>
      </c>
      <c r="D9" s="251">
        <v>883</v>
      </c>
      <c r="G9" s="245"/>
    </row>
    <row r="10" s="242" customFormat="1" ht="21.75" customHeight="1" spans="1:7">
      <c r="A10" s="250"/>
      <c r="B10" s="251"/>
      <c r="C10" s="254" t="s">
        <v>2662</v>
      </c>
      <c r="D10" s="251"/>
      <c r="E10" s="275"/>
      <c r="G10" s="245"/>
    </row>
    <row r="11" s="242" customFormat="1" ht="30" customHeight="1" spans="1:7">
      <c r="A11" s="250"/>
      <c r="B11" s="251"/>
      <c r="C11" s="252" t="s">
        <v>96</v>
      </c>
      <c r="D11" s="253">
        <f>SUM(D12:D18)</f>
        <v>100968</v>
      </c>
      <c r="G11" s="245"/>
    </row>
    <row r="12" s="242" customFormat="1" ht="29.25" customHeight="1" spans="1:7">
      <c r="A12" s="256"/>
      <c r="B12" s="256"/>
      <c r="C12" s="254" t="s">
        <v>2663</v>
      </c>
      <c r="D12" s="251">
        <v>100538</v>
      </c>
      <c r="E12" s="275"/>
      <c r="G12" s="245"/>
    </row>
    <row r="13" s="242" customFormat="1" ht="29.25" customHeight="1" spans="1:7">
      <c r="A13" s="250"/>
      <c r="B13" s="251"/>
      <c r="C13" s="254" t="s">
        <v>2664</v>
      </c>
      <c r="D13" s="251"/>
      <c r="E13" s="275"/>
      <c r="G13" s="245"/>
    </row>
    <row r="14" s="242" customFormat="1" ht="21.75" customHeight="1" spans="1:7">
      <c r="A14" s="250"/>
      <c r="B14" s="251"/>
      <c r="C14" s="254" t="s">
        <v>2665</v>
      </c>
      <c r="D14" s="251"/>
      <c r="E14" s="275"/>
      <c r="F14" s="275"/>
      <c r="G14" s="245"/>
    </row>
    <row r="15" s="242" customFormat="1" ht="21.75" customHeight="1" spans="1:7">
      <c r="A15" s="250"/>
      <c r="B15" s="251"/>
      <c r="C15" s="254" t="s">
        <v>2666</v>
      </c>
      <c r="D15" s="251"/>
      <c r="E15" s="275"/>
      <c r="G15" s="245"/>
    </row>
    <row r="16" s="242" customFormat="1" ht="21.75" customHeight="1" spans="1:7">
      <c r="A16" s="256"/>
      <c r="B16" s="251"/>
      <c r="C16" s="254" t="s">
        <v>2667</v>
      </c>
      <c r="D16" s="251"/>
      <c r="E16" s="275"/>
      <c r="G16" s="245"/>
    </row>
    <row r="17" s="242" customFormat="1" ht="29.25" customHeight="1" spans="1:7">
      <c r="A17" s="258"/>
      <c r="B17" s="251"/>
      <c r="C17" s="255" t="s">
        <v>2668</v>
      </c>
      <c r="D17" s="251"/>
      <c r="G17" s="245"/>
    </row>
    <row r="18" s="242" customFormat="1" ht="21.75" customHeight="1" spans="1:7">
      <c r="A18" s="258"/>
      <c r="B18" s="251"/>
      <c r="C18" s="254" t="s">
        <v>2669</v>
      </c>
      <c r="D18" s="251">
        <v>430</v>
      </c>
      <c r="G18" s="245"/>
    </row>
    <row r="19" s="242" customFormat="1" ht="21.75" customHeight="1" spans="1:7">
      <c r="A19" s="258"/>
      <c r="B19" s="251"/>
      <c r="C19" s="252" t="s">
        <v>98</v>
      </c>
      <c r="D19" s="253">
        <f>D20</f>
        <v>160</v>
      </c>
      <c r="G19" s="245"/>
    </row>
    <row r="20" s="242" customFormat="1" ht="21.75" customHeight="1" spans="1:7">
      <c r="A20" s="258"/>
      <c r="B20" s="251"/>
      <c r="C20" s="257" t="s">
        <v>2670</v>
      </c>
      <c r="D20" s="251">
        <v>160</v>
      </c>
      <c r="G20" s="245"/>
    </row>
    <row r="21" s="242" customFormat="1" ht="21.75" customHeight="1" spans="1:7">
      <c r="A21" s="258"/>
      <c r="B21" s="251"/>
      <c r="C21" s="252" t="s">
        <v>100</v>
      </c>
      <c r="D21" s="253">
        <f>SUM(D22:D25)</f>
        <v>522</v>
      </c>
      <c r="G21" s="245"/>
    </row>
    <row r="22" s="242" customFormat="1" ht="21.75" customHeight="1" spans="1:7">
      <c r="A22" s="258"/>
      <c r="B22" s="251"/>
      <c r="C22" s="259" t="s">
        <v>2671</v>
      </c>
      <c r="D22" s="251">
        <v>522</v>
      </c>
      <c r="E22" s="275"/>
      <c r="G22" s="245"/>
    </row>
    <row r="23" s="242" customFormat="1" ht="21.75" customHeight="1" spans="1:7">
      <c r="A23" s="258"/>
      <c r="B23" s="251"/>
      <c r="C23" s="259" t="s">
        <v>2672</v>
      </c>
      <c r="D23" s="251"/>
      <c r="E23" s="275"/>
      <c r="G23" s="245"/>
    </row>
    <row r="24" s="242" customFormat="1" ht="21.75" customHeight="1" spans="1:7">
      <c r="A24" s="258"/>
      <c r="B24" s="251"/>
      <c r="C24" s="259" t="s">
        <v>2673</v>
      </c>
      <c r="D24" s="251"/>
      <c r="G24" s="245"/>
    </row>
    <row r="25" s="242" customFormat="1" ht="21.75" customHeight="1" spans="1:7">
      <c r="A25" s="258"/>
      <c r="B25" s="251"/>
      <c r="C25" s="259" t="s">
        <v>2674</v>
      </c>
      <c r="D25" s="251"/>
      <c r="G25" s="245"/>
    </row>
    <row r="26" s="242" customFormat="1" ht="21.75" customHeight="1" spans="1:7">
      <c r="A26" s="258"/>
      <c r="B26" s="251"/>
      <c r="C26" s="252" t="s">
        <v>118</v>
      </c>
      <c r="D26" s="253">
        <f>SUM(D27:D29)</f>
        <v>1135</v>
      </c>
      <c r="G26" s="245"/>
    </row>
    <row r="27" s="242" customFormat="1" ht="21.75" customHeight="1" spans="1:7">
      <c r="A27" s="258"/>
      <c r="B27" s="251"/>
      <c r="C27" s="257" t="s">
        <v>2675</v>
      </c>
      <c r="D27" s="253">
        <v>307</v>
      </c>
      <c r="G27" s="245"/>
    </row>
    <row r="28" ht="21.75" customHeight="1" spans="1:5">
      <c r="A28" s="258"/>
      <c r="B28" s="251"/>
      <c r="C28" s="257" t="s">
        <v>2676</v>
      </c>
      <c r="D28" s="251">
        <v>828</v>
      </c>
      <c r="E28" s="272"/>
    </row>
    <row r="29" ht="21.75" customHeight="1" spans="1:5">
      <c r="A29" s="258"/>
      <c r="B29" s="251"/>
      <c r="C29" s="260" t="s">
        <v>2677</v>
      </c>
      <c r="D29" s="251"/>
      <c r="E29" s="272"/>
    </row>
    <row r="30" ht="21.75" customHeight="1" spans="1:4">
      <c r="A30" s="258"/>
      <c r="B30" s="251"/>
      <c r="C30" s="261" t="s">
        <v>120</v>
      </c>
      <c r="D30" s="262">
        <f>SUM(D31)</f>
        <v>0</v>
      </c>
    </row>
    <row r="31" ht="21.75" customHeight="1" spans="1:4">
      <c r="A31" s="258"/>
      <c r="B31" s="251"/>
      <c r="C31" s="260" t="s">
        <v>2678</v>
      </c>
      <c r="D31" s="251"/>
    </row>
    <row r="32" ht="21.75" customHeight="1" spans="1:9">
      <c r="A32" s="258"/>
      <c r="B32" s="251"/>
      <c r="C32" s="261" t="s">
        <v>2480</v>
      </c>
      <c r="D32" s="251">
        <v>0</v>
      </c>
      <c r="E32" s="242"/>
      <c r="F32" s="242"/>
      <c r="G32" s="242"/>
      <c r="H32" s="242"/>
      <c r="I32" s="242"/>
    </row>
    <row r="33" s="242" customFormat="1" ht="21.75" customHeight="1" spans="1:4">
      <c r="A33" s="258"/>
      <c r="B33" s="251"/>
      <c r="C33" s="260" t="s">
        <v>2679</v>
      </c>
      <c r="D33" s="251">
        <v>0</v>
      </c>
    </row>
    <row r="34" ht="21.75" customHeight="1" spans="1:4">
      <c r="A34" s="267" t="s">
        <v>2680</v>
      </c>
      <c r="B34" s="267">
        <f>SUM(B5:B15)</f>
        <v>100000</v>
      </c>
      <c r="C34" s="267" t="s">
        <v>2681</v>
      </c>
      <c r="D34" s="253">
        <f>SUM(D5,D8,D11,D19,D21,D26,D30,D32)</f>
        <v>103690</v>
      </c>
    </row>
    <row r="35" ht="21.75" customHeight="1" spans="1:4">
      <c r="A35" s="254" t="s">
        <v>122</v>
      </c>
      <c r="B35" s="251">
        <v>1386</v>
      </c>
      <c r="C35" s="268" t="s">
        <v>2462</v>
      </c>
      <c r="D35" s="251"/>
    </row>
    <row r="36" ht="21.75" customHeight="1" spans="1:4">
      <c r="A36" s="254" t="s">
        <v>2682</v>
      </c>
      <c r="B36" s="251">
        <v>2304</v>
      </c>
      <c r="C36" s="268" t="s">
        <v>2683</v>
      </c>
      <c r="D36" s="251"/>
    </row>
    <row r="37" ht="21.75" customHeight="1" spans="1:9">
      <c r="A37" s="254" t="s">
        <v>2684</v>
      </c>
      <c r="B37" s="251"/>
      <c r="C37" s="263"/>
      <c r="D37" s="251"/>
      <c r="E37" s="243"/>
      <c r="F37" s="243"/>
      <c r="G37" s="276"/>
      <c r="H37" s="243"/>
      <c r="I37" s="243"/>
    </row>
    <row r="38" s="243" customFormat="1" ht="21.75" customHeight="1" spans="1:9">
      <c r="A38" s="254" t="s">
        <v>129</v>
      </c>
      <c r="B38" s="251"/>
      <c r="C38" s="268"/>
      <c r="D38" s="251"/>
      <c r="E38" s="245"/>
      <c r="F38" s="245"/>
      <c r="G38" s="245"/>
      <c r="H38" s="245"/>
      <c r="I38" s="245"/>
    </row>
    <row r="39" ht="21.75" customHeight="1" spans="1:9">
      <c r="A39" s="263"/>
      <c r="B39" s="251"/>
      <c r="C39" s="254"/>
      <c r="D39" s="251"/>
      <c r="E39" s="242"/>
      <c r="F39" s="242"/>
      <c r="G39" s="242"/>
      <c r="H39" s="242"/>
      <c r="I39" s="242"/>
    </row>
    <row r="40" s="242" customFormat="1" customHeight="1" spans="1:9">
      <c r="A40" s="267" t="s">
        <v>130</v>
      </c>
      <c r="B40" s="253">
        <f>SUM(B34:B38)</f>
        <v>103690</v>
      </c>
      <c r="C40" s="267" t="s">
        <v>131</v>
      </c>
      <c r="D40" s="253">
        <f>SUM(D34:D36)</f>
        <v>103690</v>
      </c>
      <c r="E40" s="244"/>
      <c r="F40" s="244"/>
      <c r="G40" s="244"/>
      <c r="H40" s="244"/>
      <c r="I40" s="244"/>
    </row>
    <row r="41" s="244" customFormat="1" customHeight="1" spans="1:9">
      <c r="A41" s="245"/>
      <c r="B41" s="245"/>
      <c r="E41" s="245"/>
      <c r="F41" s="245"/>
      <c r="G41" s="245"/>
      <c r="H41" s="245"/>
      <c r="I41" s="245"/>
    </row>
    <row r="42" hidden="1" customHeight="1"/>
    <row r="44" customHeight="1" spans="5:9">
      <c r="E44" s="242"/>
      <c r="F44" s="242"/>
      <c r="G44" s="242"/>
      <c r="H44" s="242"/>
      <c r="I44" s="242"/>
    </row>
  </sheetData>
  <mergeCells count="1">
    <mergeCell ref="A2:D2"/>
  </mergeCells>
  <printOptions horizontalCentered="1"/>
  <pageMargins left="0.748031496062992" right="0.748031496062992" top="0.94488188976378" bottom="0.748031496062992" header="0.31496062992126" footer="0.31496062992126"/>
  <pageSetup paperSize="9" scale="88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B42" sqref="B42"/>
    </sheetView>
  </sheetViews>
  <sheetFormatPr defaultColWidth="9" defaultRowHeight="14.25" outlineLevelCol="4"/>
  <cols>
    <col min="1" max="1" width="34.5" style="245" customWidth="1"/>
    <col min="2" max="2" width="13.5" style="245" customWidth="1"/>
    <col min="3" max="3" width="37.25" style="245" customWidth="1"/>
    <col min="4" max="4" width="13.5" style="245" customWidth="1"/>
    <col min="5" max="5" width="37.25" style="245" customWidth="1"/>
    <col min="6" max="16384" width="9" style="245"/>
  </cols>
  <sheetData>
    <row r="1" spans="1:1">
      <c r="A1" s="242" t="s">
        <v>2685</v>
      </c>
    </row>
    <row r="2" ht="22.5" spans="1:4">
      <c r="A2" s="246" t="s">
        <v>2686</v>
      </c>
      <c r="B2" s="246"/>
      <c r="C2" s="246"/>
      <c r="D2" s="246"/>
    </row>
    <row r="3" ht="18.75" spans="3:5">
      <c r="C3" s="247"/>
      <c r="D3" s="248" t="s">
        <v>71</v>
      </c>
      <c r="E3" s="247"/>
    </row>
    <row r="4" spans="1:5">
      <c r="A4" s="249" t="s">
        <v>2464</v>
      </c>
      <c r="B4" s="249" t="s">
        <v>73</v>
      </c>
      <c r="C4" s="249" t="s">
        <v>72</v>
      </c>
      <c r="D4" s="249" t="s">
        <v>74</v>
      </c>
      <c r="E4" s="249" t="s">
        <v>72</v>
      </c>
    </row>
    <row r="5" s="242" customFormat="1" spans="1:5">
      <c r="A5" s="250" t="s">
        <v>2687</v>
      </c>
      <c r="B5" s="251"/>
      <c r="C5" s="252" t="s">
        <v>88</v>
      </c>
      <c r="D5" s="253">
        <f>SUM(D6:D7)</f>
        <v>0</v>
      </c>
      <c r="E5" s="252" t="s">
        <v>88</v>
      </c>
    </row>
    <row r="6" s="242" customFormat="1" spans="1:5">
      <c r="A6" s="250" t="s">
        <v>2688</v>
      </c>
      <c r="B6" s="251"/>
      <c r="C6" s="254" t="s">
        <v>2656</v>
      </c>
      <c r="D6" s="251"/>
      <c r="E6" s="254" t="s">
        <v>2656</v>
      </c>
    </row>
    <row r="7" s="242" customFormat="1" spans="1:5">
      <c r="A7" s="250" t="s">
        <v>2654</v>
      </c>
      <c r="B7" s="251">
        <v>28000</v>
      </c>
      <c r="C7" s="254" t="s">
        <v>2658</v>
      </c>
      <c r="D7" s="251"/>
      <c r="E7" s="254" t="s">
        <v>2658</v>
      </c>
    </row>
    <row r="8" s="242" customFormat="1" spans="1:5">
      <c r="A8" s="250" t="s">
        <v>2655</v>
      </c>
      <c r="B8" s="251">
        <v>5000</v>
      </c>
      <c r="C8" s="252" t="s">
        <v>90</v>
      </c>
      <c r="D8" s="253">
        <f>SUM(D9:D10)</f>
        <v>261</v>
      </c>
      <c r="E8" s="252" t="s">
        <v>90</v>
      </c>
    </row>
    <row r="9" s="242" customFormat="1" spans="1:5">
      <c r="A9" s="250" t="s">
        <v>2657</v>
      </c>
      <c r="B9" s="251">
        <v>1461000</v>
      </c>
      <c r="C9" s="254" t="s">
        <v>2661</v>
      </c>
      <c r="D9" s="251"/>
      <c r="E9" s="254" t="s">
        <v>2661</v>
      </c>
    </row>
    <row r="10" s="242" customFormat="1" spans="1:5">
      <c r="A10" s="250" t="s">
        <v>2689</v>
      </c>
      <c r="B10" s="251"/>
      <c r="C10" s="254" t="s">
        <v>2662</v>
      </c>
      <c r="D10" s="251">
        <v>261</v>
      </c>
      <c r="E10" s="254" t="s">
        <v>2662</v>
      </c>
    </row>
    <row r="11" s="242" customFormat="1" spans="1:5">
      <c r="A11" s="250" t="s">
        <v>2690</v>
      </c>
      <c r="B11" s="251"/>
      <c r="C11" s="252" t="s">
        <v>96</v>
      </c>
      <c r="D11" s="253">
        <f>SUM(D12:D18)</f>
        <v>1407049</v>
      </c>
      <c r="E11" s="252" t="s">
        <v>96</v>
      </c>
    </row>
    <row r="12" s="242" customFormat="1" spans="1:5">
      <c r="A12" s="250" t="s">
        <v>2659</v>
      </c>
      <c r="B12" s="251">
        <v>50000</v>
      </c>
      <c r="C12" s="254" t="s">
        <v>2663</v>
      </c>
      <c r="D12" s="251">
        <f>1329745-20000</f>
        <v>1309745</v>
      </c>
      <c r="E12" s="254" t="s">
        <v>2663</v>
      </c>
    </row>
    <row r="13" s="242" customFormat="1" spans="1:5">
      <c r="A13" s="250" t="s">
        <v>2691</v>
      </c>
      <c r="B13" s="251"/>
      <c r="C13" s="254" t="s">
        <v>2664</v>
      </c>
      <c r="D13" s="251">
        <v>28000</v>
      </c>
      <c r="E13" s="254" t="s">
        <v>2664</v>
      </c>
    </row>
    <row r="14" s="242" customFormat="1" spans="1:5">
      <c r="A14" s="250" t="s">
        <v>2692</v>
      </c>
      <c r="B14" s="251"/>
      <c r="C14" s="254" t="s">
        <v>2665</v>
      </c>
      <c r="D14" s="251">
        <v>5000</v>
      </c>
      <c r="E14" s="254" t="s">
        <v>2665</v>
      </c>
    </row>
    <row r="15" s="242" customFormat="1" spans="1:5">
      <c r="A15" s="250" t="s">
        <v>2693</v>
      </c>
      <c r="B15" s="251"/>
      <c r="C15" s="254" t="s">
        <v>2666</v>
      </c>
      <c r="D15" s="251">
        <v>56617</v>
      </c>
      <c r="E15" s="254" t="s">
        <v>2666</v>
      </c>
    </row>
    <row r="16" s="242" customFormat="1" spans="1:5">
      <c r="A16" s="250" t="s">
        <v>2660</v>
      </c>
      <c r="B16" s="251">
        <v>6000</v>
      </c>
      <c r="C16" s="254" t="s">
        <v>2667</v>
      </c>
      <c r="D16" s="251">
        <v>7687</v>
      </c>
      <c r="E16" s="254" t="s">
        <v>2667</v>
      </c>
    </row>
    <row r="17" s="242" customFormat="1" ht="27" spans="1:5">
      <c r="A17" s="250" t="s">
        <v>2694</v>
      </c>
      <c r="B17" s="251"/>
      <c r="C17" s="255" t="s">
        <v>2668</v>
      </c>
      <c r="D17" s="251"/>
      <c r="E17" s="255" t="s">
        <v>2668</v>
      </c>
    </row>
    <row r="18" s="242" customFormat="1" spans="1:5">
      <c r="A18" s="250" t="s">
        <v>2695</v>
      </c>
      <c r="B18" s="251"/>
      <c r="C18" s="254" t="s">
        <v>2669</v>
      </c>
      <c r="D18" s="251"/>
      <c r="E18" s="254" t="s">
        <v>2669</v>
      </c>
    </row>
    <row r="19" s="242" customFormat="1" spans="1:5">
      <c r="A19" s="250"/>
      <c r="B19" s="251"/>
      <c r="C19" s="252" t="s">
        <v>98</v>
      </c>
      <c r="D19" s="253">
        <f>SUM(D20)</f>
        <v>45</v>
      </c>
      <c r="E19" s="252" t="s">
        <v>98</v>
      </c>
    </row>
    <row r="20" s="242" customFormat="1" spans="1:5">
      <c r="A20" s="256"/>
      <c r="B20" s="251"/>
      <c r="C20" s="257" t="s">
        <v>2670</v>
      </c>
      <c r="D20" s="251">
        <v>45</v>
      </c>
      <c r="E20" s="257" t="s">
        <v>2670</v>
      </c>
    </row>
    <row r="21" s="242" customFormat="1" spans="1:5">
      <c r="A21" s="258"/>
      <c r="B21" s="251"/>
      <c r="C21" s="252" t="s">
        <v>100</v>
      </c>
      <c r="D21" s="253">
        <f>SUM(D22:D25)</f>
        <v>0</v>
      </c>
      <c r="E21" s="252" t="s">
        <v>100</v>
      </c>
    </row>
    <row r="22" s="242" customFormat="1" spans="1:5">
      <c r="A22" s="258"/>
      <c r="B22" s="251"/>
      <c r="C22" s="259" t="s">
        <v>2671</v>
      </c>
      <c r="D22" s="251"/>
      <c r="E22" s="259" t="s">
        <v>2671</v>
      </c>
    </row>
    <row r="23" s="242" customFormat="1" spans="1:5">
      <c r="A23" s="258"/>
      <c r="B23" s="251"/>
      <c r="C23" s="259" t="s">
        <v>2672</v>
      </c>
      <c r="D23" s="251"/>
      <c r="E23" s="259" t="s">
        <v>2672</v>
      </c>
    </row>
    <row r="24" s="242" customFormat="1" spans="1:5">
      <c r="A24" s="258"/>
      <c r="B24" s="251"/>
      <c r="C24" s="259" t="s">
        <v>2673</v>
      </c>
      <c r="D24" s="251"/>
      <c r="E24" s="259" t="s">
        <v>2673</v>
      </c>
    </row>
    <row r="25" s="242" customFormat="1" spans="1:5">
      <c r="A25" s="258"/>
      <c r="B25" s="251"/>
      <c r="C25" s="259" t="s">
        <v>2674</v>
      </c>
      <c r="D25" s="251"/>
      <c r="E25" s="259" t="s">
        <v>2674</v>
      </c>
    </row>
    <row r="26" s="242" customFormat="1" spans="1:5">
      <c r="A26" s="258"/>
      <c r="B26" s="251"/>
      <c r="C26" s="252" t="s">
        <v>118</v>
      </c>
      <c r="D26" s="253">
        <f>SUM(D27:D28)</f>
        <v>7423</v>
      </c>
      <c r="E26" s="252" t="s">
        <v>118</v>
      </c>
    </row>
    <row r="27" spans="1:5">
      <c r="A27" s="258"/>
      <c r="B27" s="251"/>
      <c r="C27" s="257" t="s">
        <v>2676</v>
      </c>
      <c r="D27" s="251">
        <v>256</v>
      </c>
      <c r="E27" s="257" t="s">
        <v>2676</v>
      </c>
    </row>
    <row r="28" spans="1:5">
      <c r="A28" s="258"/>
      <c r="B28" s="251"/>
      <c r="C28" s="260" t="s">
        <v>2677</v>
      </c>
      <c r="D28" s="251">
        <v>7167</v>
      </c>
      <c r="E28" s="260" t="s">
        <v>2677</v>
      </c>
    </row>
    <row r="29" spans="1:5">
      <c r="A29" s="258"/>
      <c r="B29" s="251"/>
      <c r="C29" s="261" t="s">
        <v>120</v>
      </c>
      <c r="D29" s="262">
        <f>D30</f>
        <v>186969</v>
      </c>
      <c r="E29" s="261" t="s">
        <v>120</v>
      </c>
    </row>
    <row r="30" spans="1:5">
      <c r="A30" s="258"/>
      <c r="B30" s="251"/>
      <c r="C30" s="260" t="s">
        <v>2678</v>
      </c>
      <c r="D30" s="251">
        <f>55869+131100</f>
        <v>186969</v>
      </c>
      <c r="E30" s="260" t="s">
        <v>2678</v>
      </c>
    </row>
    <row r="31" hidden="1" spans="1:5">
      <c r="A31" s="258"/>
      <c r="B31" s="251"/>
      <c r="C31" s="261" t="s">
        <v>2480</v>
      </c>
      <c r="D31" s="262"/>
      <c r="E31" s="261" t="s">
        <v>2480</v>
      </c>
    </row>
    <row r="32" s="242" customFormat="1" hidden="1" spans="1:5">
      <c r="A32" s="258"/>
      <c r="B32" s="251"/>
      <c r="C32" s="260" t="s">
        <v>2679</v>
      </c>
      <c r="D32" s="251"/>
      <c r="E32" s="260" t="s">
        <v>2679</v>
      </c>
    </row>
    <row r="33" s="242" customFormat="1" hidden="1" spans="1:5">
      <c r="A33" s="258"/>
      <c r="B33" s="251"/>
      <c r="C33" s="263"/>
      <c r="D33" s="264"/>
      <c r="E33" s="263"/>
    </row>
    <row r="34" hidden="1" spans="1:5">
      <c r="A34" s="258"/>
      <c r="B34" s="251"/>
      <c r="C34" s="263"/>
      <c r="D34" s="264"/>
      <c r="E34" s="260" t="s">
        <v>2696</v>
      </c>
    </row>
    <row r="35" hidden="1" spans="1:5">
      <c r="A35" s="258"/>
      <c r="B35" s="251"/>
      <c r="C35" s="263"/>
      <c r="D35" s="264"/>
      <c r="E35" s="265" t="s">
        <v>120</v>
      </c>
    </row>
    <row r="36" hidden="1" spans="1:5">
      <c r="A36" s="258"/>
      <c r="B36" s="251"/>
      <c r="C36" s="263"/>
      <c r="D36" s="264"/>
      <c r="E36" s="266" t="s">
        <v>2697</v>
      </c>
    </row>
    <row r="37" hidden="1" spans="1:5">
      <c r="A37" s="258"/>
      <c r="B37" s="251"/>
      <c r="C37" s="263"/>
      <c r="D37" s="264"/>
      <c r="E37" s="265" t="s">
        <v>2480</v>
      </c>
    </row>
    <row r="38" hidden="1" spans="1:5">
      <c r="A38" s="258"/>
      <c r="B38" s="251"/>
      <c r="C38" s="263"/>
      <c r="D38" s="264"/>
      <c r="E38" s="266" t="s">
        <v>2698</v>
      </c>
    </row>
    <row r="39" hidden="1" spans="1:5">
      <c r="A39" s="258"/>
      <c r="B39" s="251"/>
      <c r="C39" s="263"/>
      <c r="D39" s="264"/>
      <c r="E39" s="263"/>
    </row>
    <row r="40" s="243" customFormat="1" spans="1:5">
      <c r="A40" s="267" t="s">
        <v>2680</v>
      </c>
      <c r="B40" s="267">
        <f>SUM(B5:B19)</f>
        <v>1550000</v>
      </c>
      <c r="C40" s="267" t="s">
        <v>2681</v>
      </c>
      <c r="D40" s="253">
        <f>SUM(D5,D8,D11,D19,D21,D26,D29,D31)</f>
        <v>1601747</v>
      </c>
      <c r="E40" s="267" t="s">
        <v>2681</v>
      </c>
    </row>
    <row r="41" spans="1:5">
      <c r="A41" s="254" t="s">
        <v>122</v>
      </c>
      <c r="B41" s="251">
        <v>5538</v>
      </c>
      <c r="C41" s="268" t="s">
        <v>2462</v>
      </c>
      <c r="D41" s="251">
        <v>40000</v>
      </c>
      <c r="E41" s="268" t="s">
        <v>2462</v>
      </c>
    </row>
    <row r="42" s="242" customFormat="1" spans="1:5">
      <c r="A42" s="254" t="s">
        <v>2699</v>
      </c>
      <c r="B42" s="251">
        <v>14462</v>
      </c>
      <c r="C42" s="268" t="s">
        <v>2683</v>
      </c>
      <c r="D42" s="251">
        <v>59353</v>
      </c>
      <c r="E42" s="268" t="s">
        <v>2683</v>
      </c>
    </row>
    <row r="43" s="244" customFormat="1" spans="1:5">
      <c r="A43" s="254" t="s">
        <v>2700</v>
      </c>
      <c r="B43" s="251">
        <v>131100</v>
      </c>
      <c r="C43" s="263"/>
      <c r="D43" s="251"/>
      <c r="E43" s="263"/>
    </row>
    <row r="44" spans="1:5">
      <c r="A44" s="254" t="s">
        <v>129</v>
      </c>
      <c r="B44" s="251"/>
      <c r="C44" s="268"/>
      <c r="D44" s="251"/>
      <c r="E44" s="268"/>
    </row>
    <row r="45" spans="1:5">
      <c r="A45" s="263"/>
      <c r="B45" s="251"/>
      <c r="C45" s="254"/>
      <c r="D45" s="251"/>
      <c r="E45" s="254"/>
    </row>
    <row r="46" spans="1:5">
      <c r="A46" s="267" t="s">
        <v>130</v>
      </c>
      <c r="B46" s="253">
        <f>SUM(B40:B44)</f>
        <v>1701100</v>
      </c>
      <c r="C46" s="267" t="s">
        <v>131</v>
      </c>
      <c r="D46" s="253">
        <f>SUM(D40:D42)</f>
        <v>1701100</v>
      </c>
      <c r="E46" s="267" t="s">
        <v>131</v>
      </c>
    </row>
    <row r="47" s="242" customFormat="1" spans="1:4">
      <c r="A47" s="245"/>
      <c r="D47" s="269"/>
    </row>
    <row r="48" spans="1:4">
      <c r="A48" s="242"/>
      <c r="B48" s="270"/>
      <c r="D48" s="271">
        <f>B46-D46</f>
        <v>0</v>
      </c>
    </row>
    <row r="49" spans="1:5">
      <c r="A49" s="242"/>
      <c r="B49" s="242"/>
      <c r="C49" s="272"/>
      <c r="E49" s="272"/>
    </row>
    <row r="50" spans="2:5">
      <c r="B50" s="273"/>
      <c r="C50" s="272"/>
      <c r="D50" s="271"/>
      <c r="E50" s="272"/>
    </row>
    <row r="53" spans="4:4">
      <c r="D53" s="272"/>
    </row>
    <row r="58" spans="1:2">
      <c r="A58" s="242"/>
      <c r="B58" s="242"/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E17"/>
  <sheetViews>
    <sheetView workbookViewId="0">
      <selection activeCell="I28" sqref="I28"/>
    </sheetView>
  </sheetViews>
  <sheetFormatPr defaultColWidth="9.125" defaultRowHeight="14.25" outlineLevelCol="4"/>
  <cols>
    <col min="1" max="1" width="22.875" style="231" customWidth="1"/>
    <col min="2" max="2" width="12.75" style="231" customWidth="1"/>
    <col min="3" max="3" width="41.125" style="231" customWidth="1"/>
    <col min="4" max="4" width="12.75" style="231" customWidth="1"/>
    <col min="5" max="241" width="9.125" style="231" customWidth="1"/>
    <col min="242" max="16384" width="9.125" style="231"/>
  </cols>
  <sheetData>
    <row r="1" ht="21" customHeight="1" spans="1:1">
      <c r="A1" s="94" t="s">
        <v>2701</v>
      </c>
    </row>
    <row r="2" ht="50.25" customHeight="1" spans="1:4">
      <c r="A2" s="232" t="s">
        <v>36</v>
      </c>
      <c r="B2" s="232"/>
      <c r="C2" s="232"/>
      <c r="D2" s="232"/>
    </row>
    <row r="3" ht="18" customHeight="1" spans="2:4">
      <c r="B3" s="233"/>
      <c r="C3" s="233"/>
      <c r="D3" s="234" t="s">
        <v>2558</v>
      </c>
    </row>
    <row r="4" ht="40.5" customHeight="1" spans="1:4">
      <c r="A4" s="235" t="s">
        <v>2702</v>
      </c>
      <c r="B4" s="235" t="s">
        <v>73</v>
      </c>
      <c r="C4" s="235" t="s">
        <v>72</v>
      </c>
      <c r="D4" s="235" t="s">
        <v>74</v>
      </c>
    </row>
    <row r="5" ht="26.1" customHeight="1" spans="1:4">
      <c r="A5" s="236" t="s">
        <v>2703</v>
      </c>
      <c r="B5" s="218">
        <v>100000</v>
      </c>
      <c r="C5" s="236" t="s">
        <v>2704</v>
      </c>
      <c r="D5" s="218">
        <f>D6+D8+D9</f>
        <v>102304</v>
      </c>
    </row>
    <row r="6" ht="26.1" customHeight="1" spans="1:4">
      <c r="A6" s="236" t="s">
        <v>122</v>
      </c>
      <c r="B6" s="218"/>
      <c r="C6" s="236" t="s">
        <v>2705</v>
      </c>
      <c r="D6" s="218">
        <v>100000</v>
      </c>
    </row>
    <row r="7" ht="26.1" hidden="1" customHeight="1" spans="1:4">
      <c r="A7" s="236"/>
      <c r="B7" s="218"/>
      <c r="C7" s="236" t="s">
        <v>2706</v>
      </c>
      <c r="D7" s="218"/>
    </row>
    <row r="8" ht="26.1" customHeight="1" spans="1:4">
      <c r="A8" s="236" t="s">
        <v>2682</v>
      </c>
      <c r="B8" s="218">
        <v>2304</v>
      </c>
      <c r="C8" s="236" t="s">
        <v>2707</v>
      </c>
      <c r="D8" s="218">
        <v>2304</v>
      </c>
    </row>
    <row r="9" ht="26.1" customHeight="1" spans="1:4">
      <c r="A9" s="236" t="s">
        <v>2684</v>
      </c>
      <c r="B9" s="218"/>
      <c r="C9" s="236" t="s">
        <v>2708</v>
      </c>
      <c r="D9" s="218"/>
    </row>
    <row r="10" ht="26.1" hidden="1" customHeight="1" spans="1:4">
      <c r="A10" s="236"/>
      <c r="B10" s="237"/>
      <c r="C10" s="236" t="s">
        <v>2683</v>
      </c>
      <c r="D10" s="218"/>
    </row>
    <row r="11" ht="26.1" customHeight="1" spans="1:5">
      <c r="A11" s="236"/>
      <c r="B11" s="237"/>
      <c r="C11" s="236" t="s">
        <v>2462</v>
      </c>
      <c r="D11" s="218"/>
      <c r="E11" s="238"/>
    </row>
    <row r="12" ht="26.1" customHeight="1" spans="1:4">
      <c r="A12" s="236"/>
      <c r="B12" s="237"/>
      <c r="C12" s="239"/>
      <c r="D12" s="237"/>
    </row>
    <row r="13" s="230" customFormat="1" ht="26.1" customHeight="1" spans="1:4">
      <c r="A13" s="235" t="s">
        <v>130</v>
      </c>
      <c r="B13" s="227">
        <f>SUM(B5:B9)</f>
        <v>102304</v>
      </c>
      <c r="C13" s="240" t="s">
        <v>131</v>
      </c>
      <c r="D13" s="227">
        <f>SUM(D5,D10:D11)</f>
        <v>102304</v>
      </c>
    </row>
    <row r="14" s="230" customFormat="1" ht="26.1" customHeight="1" spans="1:4">
      <c r="A14" s="231"/>
      <c r="B14" s="231"/>
      <c r="C14" s="231"/>
      <c r="D14" s="231"/>
    </row>
    <row r="15" spans="4:4">
      <c r="D15" s="241"/>
    </row>
    <row r="17" spans="4:4">
      <c r="D17" s="238"/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7" workbookViewId="0">
      <selection activeCell="C31" sqref="C31"/>
    </sheetView>
  </sheetViews>
  <sheetFormatPr defaultColWidth="9" defaultRowHeight="14.25" outlineLevelCol="2"/>
  <cols>
    <col min="1" max="1" width="10.125" customWidth="1"/>
    <col min="2" max="2" width="23" customWidth="1"/>
    <col min="3" max="3" width="76.5" customWidth="1"/>
  </cols>
  <sheetData>
    <row r="1" ht="33.75" customHeight="1" spans="2:3">
      <c r="B1" s="504" t="s">
        <v>2</v>
      </c>
      <c r="C1" s="504"/>
    </row>
    <row r="2" spans="1:3">
      <c r="A2" s="505"/>
      <c r="B2" s="505"/>
      <c r="C2" s="505"/>
    </row>
    <row r="3" ht="22.5" spans="1:3">
      <c r="A3" s="505"/>
      <c r="B3" s="506" t="s">
        <v>3</v>
      </c>
      <c r="C3" s="506" t="s">
        <v>4</v>
      </c>
    </row>
    <row r="4" ht="20.25" spans="1:3">
      <c r="A4" s="507"/>
      <c r="B4" s="508" t="s">
        <v>5</v>
      </c>
      <c r="C4" s="509" t="s">
        <v>6</v>
      </c>
    </row>
    <row r="5" ht="20.25" spans="1:3">
      <c r="A5" s="507"/>
      <c r="B5" s="508" t="s">
        <v>7</v>
      </c>
      <c r="C5" s="509" t="s">
        <v>8</v>
      </c>
    </row>
    <row r="6" ht="20.25" spans="1:3">
      <c r="A6" s="507"/>
      <c r="B6" s="508" t="s">
        <v>9</v>
      </c>
      <c r="C6" s="509" t="s">
        <v>10</v>
      </c>
    </row>
    <row r="7" ht="20.25" spans="1:3">
      <c r="A7" s="507"/>
      <c r="B7" s="508" t="s">
        <v>11</v>
      </c>
      <c r="C7" s="509" t="s">
        <v>12</v>
      </c>
    </row>
    <row r="8" ht="20.25" spans="1:3">
      <c r="A8" s="507"/>
      <c r="B8" s="508" t="s">
        <v>13</v>
      </c>
      <c r="C8" s="509" t="s">
        <v>14</v>
      </c>
    </row>
    <row r="9" ht="20.25" spans="1:3">
      <c r="A9" s="507"/>
      <c r="B9" s="508" t="s">
        <v>15</v>
      </c>
      <c r="C9" s="509" t="s">
        <v>16</v>
      </c>
    </row>
    <row r="10" ht="20.25" spans="1:3">
      <c r="A10" s="507"/>
      <c r="B10" s="508" t="s">
        <v>17</v>
      </c>
      <c r="C10" s="509" t="s">
        <v>18</v>
      </c>
    </row>
    <row r="11" ht="20.25" spans="1:3">
      <c r="A11" s="507"/>
      <c r="B11" s="508" t="s">
        <v>19</v>
      </c>
      <c r="C11" s="509" t="s">
        <v>20</v>
      </c>
    </row>
    <row r="12" ht="20.25" spans="1:3">
      <c r="A12" s="507"/>
      <c r="B12" s="508" t="s">
        <v>21</v>
      </c>
      <c r="C12" s="509" t="s">
        <v>22</v>
      </c>
    </row>
    <row r="13" ht="20.25" spans="1:3">
      <c r="A13" s="507"/>
      <c r="B13" s="508" t="s">
        <v>23</v>
      </c>
      <c r="C13" s="509" t="s">
        <v>24</v>
      </c>
    </row>
    <row r="14" ht="20.25" spans="1:3">
      <c r="A14" s="507"/>
      <c r="B14" s="508" t="s">
        <v>25</v>
      </c>
      <c r="C14" s="509" t="s">
        <v>26</v>
      </c>
    </row>
    <row r="15" ht="20.25" spans="1:3">
      <c r="A15" s="507"/>
      <c r="B15" s="508" t="s">
        <v>27</v>
      </c>
      <c r="C15" s="509" t="s">
        <v>28</v>
      </c>
    </row>
    <row r="16" ht="20.25" spans="1:3">
      <c r="A16" s="507"/>
      <c r="B16" s="508" t="s">
        <v>29</v>
      </c>
      <c r="C16" s="509" t="s">
        <v>30</v>
      </c>
    </row>
    <row r="17" ht="20.25" spans="1:3">
      <c r="A17" s="507"/>
      <c r="B17" s="508" t="s">
        <v>31</v>
      </c>
      <c r="C17" s="509" t="s">
        <v>32</v>
      </c>
    </row>
    <row r="18" ht="20.25" spans="1:3">
      <c r="A18" s="507"/>
      <c r="B18" s="508" t="s">
        <v>33</v>
      </c>
      <c r="C18" s="509" t="s">
        <v>34</v>
      </c>
    </row>
    <row r="19" ht="20.25" spans="1:3">
      <c r="A19" s="507"/>
      <c r="B19" s="508" t="s">
        <v>35</v>
      </c>
      <c r="C19" s="509" t="s">
        <v>36</v>
      </c>
    </row>
    <row r="20" ht="20.25" spans="1:3">
      <c r="A20" s="507"/>
      <c r="B20" s="508" t="s">
        <v>37</v>
      </c>
      <c r="C20" s="509" t="s">
        <v>38</v>
      </c>
    </row>
    <row r="21" ht="20.25" spans="1:3">
      <c r="A21" s="507"/>
      <c r="B21" s="508" t="s">
        <v>39</v>
      </c>
      <c r="C21" s="509" t="s">
        <v>40</v>
      </c>
    </row>
    <row r="22" ht="20.25" spans="1:3">
      <c r="A22" s="507"/>
      <c r="B22" s="508" t="s">
        <v>41</v>
      </c>
      <c r="C22" s="509" t="s">
        <v>42</v>
      </c>
    </row>
    <row r="23" ht="20.25" spans="1:3">
      <c r="A23" s="507"/>
      <c r="B23" s="508" t="s">
        <v>43</v>
      </c>
      <c r="C23" s="509" t="s">
        <v>44</v>
      </c>
    </row>
    <row r="24" ht="20.25" spans="1:3">
      <c r="A24" s="507"/>
      <c r="B24" s="508" t="s">
        <v>45</v>
      </c>
      <c r="C24" s="509" t="s">
        <v>46</v>
      </c>
    </row>
    <row r="25" ht="20.25" spans="1:3">
      <c r="A25" s="507"/>
      <c r="B25" s="508" t="s">
        <v>47</v>
      </c>
      <c r="C25" s="509" t="s">
        <v>48</v>
      </c>
    </row>
    <row r="26" ht="20.25" spans="1:3">
      <c r="A26" s="507"/>
      <c r="B26" s="508" t="s">
        <v>49</v>
      </c>
      <c r="C26" s="509" t="s">
        <v>50</v>
      </c>
    </row>
    <row r="27" ht="20.25" spans="1:3">
      <c r="A27" s="507"/>
      <c r="B27" s="508" t="s">
        <v>51</v>
      </c>
      <c r="C27" s="509" t="s">
        <v>52</v>
      </c>
    </row>
    <row r="28" ht="20.25" spans="1:3">
      <c r="A28" s="507"/>
      <c r="B28" s="508" t="s">
        <v>53</v>
      </c>
      <c r="C28" s="509" t="s">
        <v>54</v>
      </c>
    </row>
    <row r="29" ht="20.25" spans="1:3">
      <c r="A29" s="507"/>
      <c r="B29" s="508" t="s">
        <v>55</v>
      </c>
      <c r="C29" s="509" t="s">
        <v>56</v>
      </c>
    </row>
    <row r="30" ht="20.25" spans="1:3">
      <c r="A30" s="507"/>
      <c r="B30" s="508" t="s">
        <v>57</v>
      </c>
      <c r="C30" s="509" t="s">
        <v>58</v>
      </c>
    </row>
    <row r="31" ht="20.25" spans="1:3">
      <c r="A31" s="507"/>
      <c r="B31" s="508" t="s">
        <v>59</v>
      </c>
      <c r="C31" s="509" t="s">
        <v>60</v>
      </c>
    </row>
    <row r="32" ht="20.25" spans="1:3">
      <c r="A32" s="505"/>
      <c r="B32" s="508" t="s">
        <v>61</v>
      </c>
      <c r="C32" s="509" t="s">
        <v>62</v>
      </c>
    </row>
    <row r="33" ht="20.25" spans="1:3">
      <c r="A33" s="505"/>
      <c r="B33" s="508" t="s">
        <v>63</v>
      </c>
      <c r="C33" s="509" t="s">
        <v>64</v>
      </c>
    </row>
    <row r="34" ht="20.25" spans="2:3">
      <c r="B34" s="508" t="s">
        <v>65</v>
      </c>
      <c r="C34" s="509" t="s">
        <v>66</v>
      </c>
    </row>
    <row r="35" ht="20.25" spans="2:3">
      <c r="B35" s="508" t="s">
        <v>67</v>
      </c>
      <c r="C35" s="509" t="s">
        <v>68</v>
      </c>
    </row>
  </sheetData>
  <mergeCells count="1">
    <mergeCell ref="B1:C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E11"/>
  <sheetViews>
    <sheetView showZeros="0" workbookViewId="0">
      <selection activeCell="L15" sqref="L15"/>
    </sheetView>
  </sheetViews>
  <sheetFormatPr defaultColWidth="9" defaultRowHeight="21" customHeight="1" outlineLevelCol="4"/>
  <cols>
    <col min="1" max="1" width="15.375" style="209" customWidth="1"/>
    <col min="2" max="2" width="23.625" style="209" customWidth="1"/>
    <col min="3" max="4" width="14.5" style="209" customWidth="1"/>
    <col min="5" max="5" width="12.25" style="209" customWidth="1"/>
    <col min="6" max="8" width="9" style="209" customWidth="1"/>
    <col min="9" max="16384" width="9" style="209"/>
  </cols>
  <sheetData>
    <row r="1" customHeight="1" spans="1:3">
      <c r="A1" s="176" t="s">
        <v>2709</v>
      </c>
      <c r="B1" s="176"/>
      <c r="C1" s="176"/>
    </row>
    <row r="2" s="1" customFormat="1" ht="52.5" customHeight="1" spans="1:5">
      <c r="A2" s="210" t="s">
        <v>38</v>
      </c>
      <c r="B2" s="210"/>
      <c r="C2" s="210"/>
      <c r="D2" s="210"/>
      <c r="E2" s="210"/>
    </row>
    <row r="3" s="1" customFormat="1" ht="27.75" customHeight="1" spans="1:5">
      <c r="A3" s="211"/>
      <c r="B3" s="211"/>
      <c r="C3" s="211"/>
      <c r="D3" s="211"/>
      <c r="E3" s="212" t="s">
        <v>71</v>
      </c>
    </row>
    <row r="4" s="1" customFormat="1" ht="46.5" customHeight="1" spans="1:5">
      <c r="A4" s="213" t="s">
        <v>72</v>
      </c>
      <c r="B4" s="214"/>
      <c r="C4" s="105" t="s">
        <v>2710</v>
      </c>
      <c r="D4" s="105" t="s">
        <v>2711</v>
      </c>
      <c r="E4" s="215" t="s">
        <v>2467</v>
      </c>
    </row>
    <row r="5" ht="24" customHeight="1" spans="1:5">
      <c r="A5" s="216" t="s">
        <v>2712</v>
      </c>
      <c r="B5" s="217" t="s">
        <v>2654</v>
      </c>
      <c r="C5" s="218"/>
      <c r="D5" s="218"/>
      <c r="E5" s="219">
        <f>(D5+D6+D7)/(C5+C6+C7)</f>
        <v>0.543</v>
      </c>
    </row>
    <row r="6" ht="24" customHeight="1" spans="1:5">
      <c r="A6" s="220"/>
      <c r="B6" s="217" t="s">
        <v>2655</v>
      </c>
      <c r="C6" s="218"/>
      <c r="D6" s="218"/>
      <c r="E6" s="221"/>
    </row>
    <row r="7" ht="24" customHeight="1" spans="1:5">
      <c r="A7" s="222"/>
      <c r="B7" s="217" t="s">
        <v>2657</v>
      </c>
      <c r="C7" s="218">
        <v>184179</v>
      </c>
      <c r="D7" s="218">
        <v>100000</v>
      </c>
      <c r="E7" s="223"/>
    </row>
    <row r="8" ht="24" customHeight="1" spans="1:5">
      <c r="A8" s="224" t="s">
        <v>2659</v>
      </c>
      <c r="B8" s="225"/>
      <c r="C8" s="218"/>
      <c r="D8" s="218"/>
      <c r="E8" s="226" t="str">
        <f>IF(C8,D8/C8,"")</f>
        <v/>
      </c>
    </row>
    <row r="9" ht="24" customHeight="1" spans="1:5">
      <c r="A9" s="224" t="s">
        <v>2660</v>
      </c>
      <c r="B9" s="225"/>
      <c r="C9" s="218"/>
      <c r="D9" s="218"/>
      <c r="E9" s="226" t="str">
        <f>IF(C9,D9/C9,"")</f>
        <v/>
      </c>
    </row>
    <row r="10" ht="24" customHeight="1" spans="1:5">
      <c r="A10" s="105" t="s">
        <v>2470</v>
      </c>
      <c r="B10" s="105"/>
      <c r="C10" s="227">
        <f>SUM(C5:C9)</f>
        <v>184179</v>
      </c>
      <c r="D10" s="227">
        <f>SUM(D5:D9)</f>
        <v>100000</v>
      </c>
      <c r="E10" s="228">
        <f>IF(C10,D10/C10,"")</f>
        <v>0.543</v>
      </c>
    </row>
    <row r="11" customHeight="1" spans="3:4">
      <c r="C11" s="229"/>
      <c r="D11" s="229"/>
    </row>
  </sheetData>
  <mergeCells count="6">
    <mergeCell ref="A2:E2"/>
    <mergeCell ref="A4:B4"/>
    <mergeCell ref="A8:B8"/>
    <mergeCell ref="A9:B9"/>
    <mergeCell ref="A5:A7"/>
    <mergeCell ref="E5:E7"/>
  </mergeCells>
  <printOptions horizontalCentered="1"/>
  <pageMargins left="0.748031496062992" right="0.748031496062992" top="0.94488188976378" bottom="0.94488188976378" header="0.31496062992126" footer="0.31496062992126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23"/>
  <sheetViews>
    <sheetView showZeros="0" workbookViewId="0">
      <selection activeCell="M16" sqref="M16"/>
    </sheetView>
  </sheetViews>
  <sheetFormatPr defaultColWidth="9" defaultRowHeight="14.25"/>
  <cols>
    <col min="1" max="1" width="27.25" style="174" customWidth="1"/>
    <col min="2" max="2" width="12.25" style="174" customWidth="1"/>
    <col min="3" max="3" width="15.625" style="174" customWidth="1"/>
    <col min="4" max="4" width="12.625" style="175" customWidth="1"/>
    <col min="5" max="6" width="10.375" style="174" customWidth="1"/>
    <col min="7" max="7" width="11" style="175" customWidth="1"/>
    <col min="8" max="8" width="13.375" style="174" customWidth="1"/>
    <col min="9" max="9" width="11.5" style="174" customWidth="1"/>
    <col min="10" max="16384" width="9" style="174"/>
  </cols>
  <sheetData>
    <row r="1" ht="20.1" customHeight="1" spans="1:8">
      <c r="A1" s="176" t="s">
        <v>2713</v>
      </c>
      <c r="B1" s="176"/>
      <c r="C1" s="176"/>
      <c r="H1" s="176"/>
    </row>
    <row r="2" s="172" customFormat="1" ht="37.5" customHeight="1" spans="1:9">
      <c r="A2" s="177" t="s">
        <v>40</v>
      </c>
      <c r="B2" s="177"/>
      <c r="C2" s="177"/>
      <c r="D2" s="177"/>
      <c r="E2" s="177"/>
      <c r="F2" s="177"/>
      <c r="G2" s="177"/>
      <c r="H2" s="177"/>
      <c r="I2" s="177"/>
    </row>
    <row r="3" ht="21.75" customHeight="1" spans="1:9">
      <c r="A3" s="178"/>
      <c r="B3" s="178"/>
      <c r="C3" s="178"/>
      <c r="D3" s="179"/>
      <c r="I3" s="180" t="s">
        <v>71</v>
      </c>
    </row>
    <row r="4" ht="22.5" customHeight="1" spans="1:9">
      <c r="A4" s="192" t="s">
        <v>72</v>
      </c>
      <c r="B4" s="182" t="s">
        <v>2472</v>
      </c>
      <c r="C4" s="182" t="s">
        <v>2474</v>
      </c>
      <c r="D4" s="181" t="s">
        <v>2711</v>
      </c>
      <c r="E4" s="181"/>
      <c r="F4" s="181"/>
      <c r="G4" s="181"/>
      <c r="H4" s="181"/>
      <c r="I4" s="181"/>
    </row>
    <row r="5" ht="51" customHeight="1" spans="1:9">
      <c r="A5" s="193"/>
      <c r="B5" s="182"/>
      <c r="C5" s="182"/>
      <c r="D5" s="182" t="s">
        <v>2714</v>
      </c>
      <c r="E5" s="182" t="s">
        <v>2715</v>
      </c>
      <c r="F5" s="182" t="s">
        <v>2716</v>
      </c>
      <c r="G5" s="182" t="s">
        <v>2511</v>
      </c>
      <c r="H5" s="181" t="s">
        <v>2479</v>
      </c>
      <c r="I5" s="182" t="s">
        <v>2717</v>
      </c>
    </row>
    <row r="6" ht="24.95" customHeight="1" spans="1:9">
      <c r="A6" s="194" t="s">
        <v>2718</v>
      </c>
      <c r="B6" s="195">
        <v>39</v>
      </c>
      <c r="C6" s="195">
        <v>39</v>
      </c>
      <c r="D6" s="196"/>
      <c r="E6" s="196"/>
      <c r="F6" s="196"/>
      <c r="G6" s="196">
        <v>22</v>
      </c>
      <c r="H6" s="196">
        <f t="shared" ref="H6:H14" si="0">SUM(D6:G6)</f>
        <v>22</v>
      </c>
      <c r="I6" s="206">
        <f>IF(C6,H6/C6*100,"")</f>
        <v>56.4</v>
      </c>
    </row>
    <row r="7" ht="24.95" customHeight="1" spans="1:9">
      <c r="A7" s="194" t="s">
        <v>2719</v>
      </c>
      <c r="B7" s="196">
        <v>1103</v>
      </c>
      <c r="C7" s="196">
        <v>1103</v>
      </c>
      <c r="D7" s="196"/>
      <c r="E7" s="196"/>
      <c r="F7" s="196"/>
      <c r="G7" s="196">
        <v>144</v>
      </c>
      <c r="H7" s="196">
        <f t="shared" si="0"/>
        <v>144</v>
      </c>
      <c r="I7" s="206">
        <f>IF(C7,H7/C7*100,"")</f>
        <v>13.1</v>
      </c>
    </row>
    <row r="8" ht="24.95" customHeight="1" spans="1:9">
      <c r="A8" s="194" t="s">
        <v>2720</v>
      </c>
      <c r="B8" s="196">
        <v>61330</v>
      </c>
      <c r="C8" s="196">
        <v>61330</v>
      </c>
      <c r="D8" s="196">
        <v>100000</v>
      </c>
      <c r="E8" s="196"/>
      <c r="F8" s="196"/>
      <c r="G8" s="196">
        <v>430</v>
      </c>
      <c r="H8" s="196">
        <f t="shared" si="0"/>
        <v>100430</v>
      </c>
      <c r="I8" s="207">
        <f t="shared" ref="I8:I15" si="1">IF(C8,H8/C8,"")</f>
        <v>1.638</v>
      </c>
    </row>
    <row r="9" ht="24.95" customHeight="1" spans="1:9">
      <c r="A9" s="194" t="s">
        <v>2721</v>
      </c>
      <c r="B9" s="196">
        <v>162</v>
      </c>
      <c r="C9" s="196">
        <v>162</v>
      </c>
      <c r="D9" s="196"/>
      <c r="E9" s="196"/>
      <c r="F9" s="196"/>
      <c r="G9" s="196">
        <v>133</v>
      </c>
      <c r="H9" s="196">
        <f t="shared" si="0"/>
        <v>133</v>
      </c>
      <c r="I9" s="207">
        <f t="shared" si="1"/>
        <v>0.821</v>
      </c>
    </row>
    <row r="10" ht="24.95" customHeight="1" spans="1:9">
      <c r="A10" s="194" t="s">
        <v>2722</v>
      </c>
      <c r="B10" s="196"/>
      <c r="C10" s="196"/>
      <c r="D10" s="196"/>
      <c r="E10" s="196"/>
      <c r="F10" s="196"/>
      <c r="G10" s="196">
        <v>522</v>
      </c>
      <c r="H10" s="196">
        <f t="shared" si="0"/>
        <v>522</v>
      </c>
      <c r="I10" s="207" t="str">
        <f t="shared" si="1"/>
        <v/>
      </c>
    </row>
    <row r="11" ht="24.95" customHeight="1" spans="1:9">
      <c r="A11" s="194" t="s">
        <v>2723</v>
      </c>
      <c r="B11" s="196">
        <v>50165</v>
      </c>
      <c r="C11" s="196">
        <v>113470</v>
      </c>
      <c r="D11" s="196"/>
      <c r="E11" s="196"/>
      <c r="F11" s="196"/>
      <c r="G11" s="196">
        <v>1053</v>
      </c>
      <c r="H11" s="196">
        <f t="shared" si="0"/>
        <v>1053</v>
      </c>
      <c r="I11" s="207">
        <f t="shared" si="1"/>
        <v>0.009</v>
      </c>
    </row>
    <row r="12" ht="24.95" customHeight="1" spans="1:9">
      <c r="A12" s="194" t="s">
        <v>2724</v>
      </c>
      <c r="B12" s="196"/>
      <c r="C12" s="196"/>
      <c r="D12" s="196"/>
      <c r="E12" s="196"/>
      <c r="F12" s="196"/>
      <c r="G12" s="196"/>
      <c r="H12" s="196">
        <f t="shared" si="0"/>
        <v>0</v>
      </c>
      <c r="I12" s="207" t="str">
        <f t="shared" si="1"/>
        <v/>
      </c>
    </row>
    <row r="13" ht="24.95" customHeight="1" spans="1:9">
      <c r="A13" s="194" t="s">
        <v>2725</v>
      </c>
      <c r="B13" s="197"/>
      <c r="C13" s="196"/>
      <c r="D13" s="196">
        <f>SUM('19.2021尉氏本级政府性基金支出明细表'!C66)</f>
        <v>0</v>
      </c>
      <c r="E13" s="196">
        <f>SUM('19.2021尉氏本级政府性基金支出明细表'!E66)</f>
        <v>0</v>
      </c>
      <c r="F13" s="196"/>
      <c r="G13" s="196">
        <f>SUM('19.2021尉氏本级政府性基金支出明细表'!F66)</f>
        <v>0</v>
      </c>
      <c r="H13" s="196">
        <f t="shared" si="0"/>
        <v>0</v>
      </c>
      <c r="I13" s="207" t="str">
        <f t="shared" si="1"/>
        <v/>
      </c>
    </row>
    <row r="14" s="173" customFormat="1" ht="24.95" customHeight="1" spans="1:9">
      <c r="A14" s="198"/>
      <c r="B14" s="199"/>
      <c r="C14" s="199"/>
      <c r="D14" s="200"/>
      <c r="E14" s="201"/>
      <c r="F14" s="201"/>
      <c r="G14" s="200"/>
      <c r="H14" s="196">
        <f t="shared" si="0"/>
        <v>0</v>
      </c>
      <c r="I14" s="207" t="str">
        <f t="shared" si="1"/>
        <v/>
      </c>
    </row>
    <row r="15" ht="24.95" customHeight="1" spans="1:9">
      <c r="A15" s="202" t="s">
        <v>2470</v>
      </c>
      <c r="B15" s="203">
        <f>SUM(B6:B14)</f>
        <v>112799</v>
      </c>
      <c r="C15" s="200">
        <f>SUM(C6:C12)</f>
        <v>176104</v>
      </c>
      <c r="D15" s="200">
        <f>SUM(D6,D7,D8,D9,D10,D11,D12)</f>
        <v>100000</v>
      </c>
      <c r="E15" s="200">
        <f>SUM(E6,E7,E8,E9,E10,E11,E12)</f>
        <v>0</v>
      </c>
      <c r="F15" s="200">
        <f>SUM(F6,F7,F8,F9,F10,F11,F12)</f>
        <v>0</v>
      </c>
      <c r="G15" s="200">
        <f>SUM(G6,G7,G8,G9,G10,G11,G12)</f>
        <v>2304</v>
      </c>
      <c r="H15" s="200">
        <f>SUM(H6,H7,H8,H9,H10,H11,H12)</f>
        <v>102304</v>
      </c>
      <c r="I15" s="208">
        <f t="shared" si="1"/>
        <v>0.581</v>
      </c>
    </row>
    <row r="16" ht="31.5" customHeight="1" spans="1:9">
      <c r="A16" s="204"/>
      <c r="B16" s="205"/>
      <c r="C16" s="205"/>
      <c r="D16" s="205"/>
      <c r="E16" s="205"/>
      <c r="F16" s="205"/>
      <c r="G16" s="205"/>
      <c r="H16" s="205"/>
      <c r="I16" s="205"/>
    </row>
    <row r="17" ht="19.5" customHeight="1" spans="4:8">
      <c r="D17" s="189"/>
      <c r="E17" s="189"/>
      <c r="F17" s="189"/>
      <c r="G17" s="189"/>
      <c r="H17" s="189"/>
    </row>
    <row r="18" ht="19.5" customHeight="1"/>
    <row r="19" ht="19.5" customHeight="1"/>
    <row r="20" ht="19.5" customHeight="1"/>
    <row r="21" ht="19.5" customHeight="1"/>
    <row r="22" ht="19.5" customHeight="1"/>
    <row r="23" ht="19.5" customHeight="1" spans="4:7">
      <c r="D23" s="191"/>
      <c r="G23" s="191"/>
    </row>
  </sheetData>
  <mergeCells count="6">
    <mergeCell ref="A2:I2"/>
    <mergeCell ref="D4:I4"/>
    <mergeCell ref="A16:I16"/>
    <mergeCell ref="A4:A5"/>
    <mergeCell ref="B4:B5"/>
    <mergeCell ref="C4:C5"/>
  </mergeCells>
  <printOptions horizontalCentered="1"/>
  <pageMargins left="0.708661417322835" right="0.708661417322835" top="0.984251968503937" bottom="0.748031496062992" header="0.31496062992126" footer="0.31496062992126"/>
  <pageSetup paperSize="9" scale="96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76"/>
  <sheetViews>
    <sheetView showZeros="0" workbookViewId="0">
      <pane xSplit="1" ySplit="4" topLeftCell="B6" activePane="bottomRight" state="frozen"/>
      <selection/>
      <selection pane="topRight"/>
      <selection pane="bottomLeft"/>
      <selection pane="bottomRight" activeCell="I18" sqref="I18"/>
    </sheetView>
  </sheetViews>
  <sheetFormatPr defaultColWidth="9" defaultRowHeight="19.5" customHeight="1" outlineLevelCol="5"/>
  <cols>
    <col min="1" max="1" width="42.125" style="174" customWidth="1"/>
    <col min="2" max="2" width="12.25" style="174" customWidth="1"/>
    <col min="3" max="4" width="12.25" style="175" customWidth="1"/>
    <col min="5" max="5" width="8.625" style="174" customWidth="1"/>
    <col min="6" max="6" width="11.5" style="174" customWidth="1"/>
    <col min="7" max="7" width="9" style="174"/>
    <col min="8" max="13" width="9" style="174" customWidth="1"/>
    <col min="14" max="16384" width="9" style="174"/>
  </cols>
  <sheetData>
    <row r="1" ht="20.1" customHeight="1" spans="1:2">
      <c r="A1" s="176" t="s">
        <v>2726</v>
      </c>
      <c r="B1" s="176"/>
    </row>
    <row r="2" s="172" customFormat="1" ht="39.95" customHeight="1" spans="1:6">
      <c r="A2" s="177" t="s">
        <v>42</v>
      </c>
      <c r="B2" s="177"/>
      <c r="C2" s="177"/>
      <c r="D2" s="177"/>
      <c r="E2" s="177"/>
      <c r="F2" s="177"/>
    </row>
    <row r="3" ht="20.1" customHeight="1" spans="1:6">
      <c r="A3" s="178"/>
      <c r="C3" s="179"/>
      <c r="D3" s="179"/>
      <c r="F3" s="180" t="s">
        <v>71</v>
      </c>
    </row>
    <row r="4" ht="43.5" customHeight="1" spans="1:6">
      <c r="A4" s="181" t="s">
        <v>72</v>
      </c>
      <c r="B4" s="181" t="s">
        <v>2512</v>
      </c>
      <c r="C4" s="182" t="s">
        <v>2714</v>
      </c>
      <c r="D4" s="182" t="s">
        <v>2716</v>
      </c>
      <c r="E4" s="182" t="s">
        <v>2715</v>
      </c>
      <c r="F4" s="182" t="s">
        <v>2511</v>
      </c>
    </row>
    <row r="5" ht="30" customHeight="1" spans="1:6">
      <c r="A5" s="183" t="s">
        <v>2718</v>
      </c>
      <c r="B5" s="184">
        <f t="shared" ref="B5:B12" si="0">SUM(C5:F5)</f>
        <v>22</v>
      </c>
      <c r="C5" s="184"/>
      <c r="D5" s="185"/>
      <c r="E5" s="184"/>
      <c r="F5" s="184">
        <v>22</v>
      </c>
    </row>
    <row r="6" ht="18" customHeight="1" spans="1:6">
      <c r="A6" s="186" t="s">
        <v>2656</v>
      </c>
      <c r="B6" s="185">
        <f t="shared" si="0"/>
        <v>22</v>
      </c>
      <c r="C6" s="185"/>
      <c r="D6" s="185"/>
      <c r="E6" s="185"/>
      <c r="F6" s="185">
        <v>22</v>
      </c>
    </row>
    <row r="7" ht="18" customHeight="1" spans="1:6">
      <c r="A7" s="187" t="s">
        <v>2727</v>
      </c>
      <c r="B7" s="185">
        <f t="shared" si="0"/>
        <v>0</v>
      </c>
      <c r="C7" s="185"/>
      <c r="D7" s="185"/>
      <c r="E7" s="182"/>
      <c r="F7" s="185"/>
    </row>
    <row r="8" ht="30" customHeight="1" spans="1:6">
      <c r="A8" s="183" t="s">
        <v>2728</v>
      </c>
      <c r="B8" s="184">
        <f t="shared" si="0"/>
        <v>144</v>
      </c>
      <c r="C8" s="184">
        <f>SUM(C9)</f>
        <v>0</v>
      </c>
      <c r="D8" s="184">
        <f>SUM(D9)</f>
        <v>0</v>
      </c>
      <c r="E8" s="184">
        <f>SUM(E9)</f>
        <v>0</v>
      </c>
      <c r="F8" s="184">
        <f>SUM(F9)</f>
        <v>144</v>
      </c>
    </row>
    <row r="9" ht="30" customHeight="1" spans="1:6">
      <c r="A9" s="186" t="s">
        <v>2729</v>
      </c>
      <c r="B9" s="185">
        <f t="shared" si="0"/>
        <v>144</v>
      </c>
      <c r="C9" s="185">
        <f>SUM(C10:C11)</f>
        <v>0</v>
      </c>
      <c r="D9" s="185">
        <f>SUM(D10:D11)</f>
        <v>0</v>
      </c>
      <c r="E9" s="185">
        <f>SUM(E10:E11)</f>
        <v>0</v>
      </c>
      <c r="F9" s="185">
        <v>144</v>
      </c>
    </row>
    <row r="10" ht="30" customHeight="1" spans="1:6">
      <c r="A10" s="187" t="s">
        <v>2730</v>
      </c>
      <c r="B10" s="185">
        <f t="shared" si="0"/>
        <v>0</v>
      </c>
      <c r="C10" s="185"/>
      <c r="D10" s="185"/>
      <c r="E10" s="185"/>
      <c r="F10" s="60"/>
    </row>
    <row r="11" ht="30" customHeight="1" spans="1:6">
      <c r="A11" s="187" t="s">
        <v>2731</v>
      </c>
      <c r="B11" s="185">
        <f t="shared" si="0"/>
        <v>0</v>
      </c>
      <c r="C11" s="185"/>
      <c r="D11" s="185"/>
      <c r="E11" s="185"/>
      <c r="F11" s="185"/>
    </row>
    <row r="12" ht="30" customHeight="1" spans="1:6">
      <c r="A12" s="183" t="s">
        <v>2732</v>
      </c>
      <c r="B12" s="184">
        <f t="shared" si="0"/>
        <v>100430</v>
      </c>
      <c r="C12" s="184">
        <f>C13+C22+C26+C27+C33+C37+C38</f>
        <v>100000</v>
      </c>
      <c r="D12" s="184">
        <f>D13+D22+D26+D27+D33+D37+D38</f>
        <v>0</v>
      </c>
      <c r="E12" s="184">
        <f>E13+E22+E26+E27+E33+E37+E38</f>
        <v>0</v>
      </c>
      <c r="F12" s="184">
        <v>430</v>
      </c>
    </row>
    <row r="13" ht="41.1" customHeight="1" spans="1:6">
      <c r="A13" s="186" t="s">
        <v>2663</v>
      </c>
      <c r="B13" s="185">
        <f t="shared" ref="B13:B65" si="1">SUM(C13:F13)</f>
        <v>100000</v>
      </c>
      <c r="C13" s="185">
        <f>SUM(C14:C21)</f>
        <v>100000</v>
      </c>
      <c r="D13" s="185">
        <f>SUM(D14:D21)</f>
        <v>0</v>
      </c>
      <c r="E13" s="185">
        <f>SUM(E14:E21)</f>
        <v>0</v>
      </c>
      <c r="F13" s="185">
        <f>SUM(F14:F21)</f>
        <v>0</v>
      </c>
    </row>
    <row r="14" ht="30" customHeight="1" spans="1:6">
      <c r="A14" s="187" t="s">
        <v>2733</v>
      </c>
      <c r="B14" s="185">
        <f t="shared" si="1"/>
        <v>100000</v>
      </c>
      <c r="C14" s="185">
        <v>100000</v>
      </c>
      <c r="D14" s="185"/>
      <c r="E14" s="185"/>
      <c r="F14" s="185"/>
    </row>
    <row r="15" ht="30" customHeight="1" spans="1:6">
      <c r="A15" s="187" t="s">
        <v>2734</v>
      </c>
      <c r="B15" s="185">
        <f t="shared" si="1"/>
        <v>0</v>
      </c>
      <c r="C15" s="185"/>
      <c r="D15" s="185"/>
      <c r="E15" s="185"/>
      <c r="F15" s="185"/>
    </row>
    <row r="16" ht="30" customHeight="1" spans="1:6">
      <c r="A16" s="187" t="s">
        <v>2735</v>
      </c>
      <c r="B16" s="185">
        <f t="shared" si="1"/>
        <v>0</v>
      </c>
      <c r="C16" s="185"/>
      <c r="D16" s="185"/>
      <c r="E16" s="185"/>
      <c r="F16" s="185"/>
    </row>
    <row r="17" ht="30" customHeight="1" spans="1:6">
      <c r="A17" s="187" t="s">
        <v>2736</v>
      </c>
      <c r="B17" s="185">
        <f t="shared" si="1"/>
        <v>0</v>
      </c>
      <c r="C17" s="185"/>
      <c r="D17" s="185"/>
      <c r="E17" s="185"/>
      <c r="F17" s="185"/>
    </row>
    <row r="18" ht="30" customHeight="1" spans="1:6">
      <c r="A18" s="187" t="s">
        <v>2737</v>
      </c>
      <c r="B18" s="185">
        <f t="shared" si="1"/>
        <v>0</v>
      </c>
      <c r="C18" s="185"/>
      <c r="D18" s="185"/>
      <c r="E18" s="185"/>
      <c r="F18" s="185"/>
    </row>
    <row r="19" ht="30" customHeight="1" spans="1:6">
      <c r="A19" s="187" t="s">
        <v>2738</v>
      </c>
      <c r="B19" s="185">
        <f t="shared" si="1"/>
        <v>0</v>
      </c>
      <c r="C19" s="185"/>
      <c r="D19" s="185"/>
      <c r="E19" s="185"/>
      <c r="F19" s="185"/>
    </row>
    <row r="20" ht="30" customHeight="1" spans="1:6">
      <c r="A20" s="187" t="s">
        <v>2739</v>
      </c>
      <c r="B20" s="185">
        <f t="shared" si="1"/>
        <v>0</v>
      </c>
      <c r="C20" s="185"/>
      <c r="D20" s="185"/>
      <c r="E20" s="185"/>
      <c r="F20" s="185"/>
    </row>
    <row r="21" ht="30" customHeight="1" spans="1:6">
      <c r="A21" s="187" t="s">
        <v>2740</v>
      </c>
      <c r="B21" s="185">
        <f t="shared" si="1"/>
        <v>0</v>
      </c>
      <c r="C21" s="185"/>
      <c r="D21" s="185"/>
      <c r="E21" s="185"/>
      <c r="F21" s="185"/>
    </row>
    <row r="22" ht="30" customHeight="1" spans="1:6">
      <c r="A22" s="186" t="s">
        <v>2664</v>
      </c>
      <c r="B22" s="185">
        <f t="shared" si="1"/>
        <v>0</v>
      </c>
      <c r="C22" s="185"/>
      <c r="D22" s="185"/>
      <c r="E22" s="185"/>
      <c r="F22" s="185"/>
    </row>
    <row r="23" ht="30" customHeight="1" spans="1:6">
      <c r="A23" s="187" t="s">
        <v>2733</v>
      </c>
      <c r="B23" s="185">
        <f t="shared" si="1"/>
        <v>0</v>
      </c>
      <c r="C23" s="185"/>
      <c r="D23" s="185"/>
      <c r="E23" s="185"/>
      <c r="F23" s="185"/>
    </row>
    <row r="24" ht="30" customHeight="1" spans="1:6">
      <c r="A24" s="187" t="s">
        <v>2734</v>
      </c>
      <c r="B24" s="185">
        <f t="shared" si="1"/>
        <v>0</v>
      </c>
      <c r="C24" s="185"/>
      <c r="D24" s="185"/>
      <c r="E24" s="185"/>
      <c r="F24" s="185"/>
    </row>
    <row r="25" ht="30" customHeight="1" spans="1:6">
      <c r="A25" s="187" t="s">
        <v>2741</v>
      </c>
      <c r="B25" s="185">
        <f t="shared" si="1"/>
        <v>0</v>
      </c>
      <c r="C25" s="185"/>
      <c r="D25" s="185"/>
      <c r="E25" s="185"/>
      <c r="F25" s="185"/>
    </row>
    <row r="26" ht="30" customHeight="1" spans="1:6">
      <c r="A26" s="186" t="s">
        <v>2665</v>
      </c>
      <c r="B26" s="185">
        <f t="shared" si="1"/>
        <v>0</v>
      </c>
      <c r="C26" s="185"/>
      <c r="D26" s="185"/>
      <c r="E26" s="185"/>
      <c r="F26" s="185"/>
    </row>
    <row r="27" ht="30" customHeight="1" spans="1:6">
      <c r="A27" s="186" t="s">
        <v>2666</v>
      </c>
      <c r="B27" s="185">
        <f t="shared" si="1"/>
        <v>0</v>
      </c>
      <c r="C27" s="185">
        <f>C32</f>
        <v>0</v>
      </c>
      <c r="D27" s="185"/>
      <c r="E27" s="185">
        <f>E32</f>
        <v>0</v>
      </c>
      <c r="F27" s="185">
        <f>F32</f>
        <v>0</v>
      </c>
    </row>
    <row r="28" ht="30" customHeight="1" spans="1:6">
      <c r="A28" s="186" t="s">
        <v>2742</v>
      </c>
      <c r="B28" s="185">
        <f t="shared" si="1"/>
        <v>0</v>
      </c>
      <c r="C28" s="185"/>
      <c r="D28" s="185"/>
      <c r="E28" s="185"/>
      <c r="F28" s="185"/>
    </row>
    <row r="29" ht="30" customHeight="1" spans="1:6">
      <c r="A29" s="186" t="s">
        <v>2743</v>
      </c>
      <c r="B29" s="185">
        <f t="shared" si="1"/>
        <v>0</v>
      </c>
      <c r="C29" s="185"/>
      <c r="D29" s="185"/>
      <c r="E29" s="185"/>
      <c r="F29" s="185"/>
    </row>
    <row r="30" ht="30" customHeight="1" spans="1:6">
      <c r="A30" s="186" t="s">
        <v>2744</v>
      </c>
      <c r="B30" s="185">
        <f t="shared" si="1"/>
        <v>0</v>
      </c>
      <c r="C30" s="185"/>
      <c r="D30" s="185"/>
      <c r="E30" s="185"/>
      <c r="F30" s="185"/>
    </row>
    <row r="31" ht="30" customHeight="1" spans="1:6">
      <c r="A31" s="186" t="s">
        <v>2745</v>
      </c>
      <c r="B31" s="185">
        <f t="shared" si="1"/>
        <v>0</v>
      </c>
      <c r="C31" s="185"/>
      <c r="D31" s="185"/>
      <c r="E31" s="185"/>
      <c r="F31" s="185"/>
    </row>
    <row r="32" ht="30" customHeight="1" spans="1:6">
      <c r="A32" s="186" t="s">
        <v>2746</v>
      </c>
      <c r="B32" s="185">
        <f t="shared" si="1"/>
        <v>0</v>
      </c>
      <c r="C32" s="185"/>
      <c r="D32" s="185"/>
      <c r="E32" s="185"/>
      <c r="F32" s="185"/>
    </row>
    <row r="33" ht="30" customHeight="1" spans="1:6">
      <c r="A33" s="186" t="s">
        <v>2667</v>
      </c>
      <c r="B33" s="185">
        <f t="shared" si="1"/>
        <v>0</v>
      </c>
      <c r="C33" s="185">
        <f>C36</f>
        <v>0</v>
      </c>
      <c r="D33" s="185"/>
      <c r="E33" s="185">
        <f>E36</f>
        <v>0</v>
      </c>
      <c r="F33" s="185">
        <f>F36</f>
        <v>0</v>
      </c>
    </row>
    <row r="34" ht="30" customHeight="1" spans="1:6">
      <c r="A34" s="187" t="s">
        <v>2747</v>
      </c>
      <c r="B34" s="185">
        <f t="shared" si="1"/>
        <v>430</v>
      </c>
      <c r="C34" s="185"/>
      <c r="D34" s="185"/>
      <c r="E34" s="185"/>
      <c r="F34" s="185">
        <v>430</v>
      </c>
    </row>
    <row r="35" ht="30" customHeight="1" spans="1:6">
      <c r="A35" s="187" t="s">
        <v>2748</v>
      </c>
      <c r="B35" s="185">
        <f t="shared" si="1"/>
        <v>0</v>
      </c>
      <c r="C35" s="185"/>
      <c r="D35" s="185"/>
      <c r="E35" s="185"/>
      <c r="F35" s="185"/>
    </row>
    <row r="36" ht="30" customHeight="1" spans="1:6">
      <c r="A36" s="187" t="s">
        <v>2749</v>
      </c>
      <c r="B36" s="185">
        <f t="shared" si="1"/>
        <v>0</v>
      </c>
      <c r="C36" s="185"/>
      <c r="D36" s="185"/>
      <c r="E36" s="185"/>
      <c r="F36" s="185"/>
    </row>
    <row r="37" ht="30" customHeight="1" spans="1:6">
      <c r="A37" s="186" t="s">
        <v>2750</v>
      </c>
      <c r="B37" s="185">
        <f t="shared" si="1"/>
        <v>0</v>
      </c>
      <c r="C37" s="185"/>
      <c r="D37" s="185"/>
      <c r="E37" s="185"/>
      <c r="F37" s="185"/>
    </row>
    <row r="38" ht="30" customHeight="1" spans="1:6">
      <c r="A38" s="186" t="s">
        <v>2751</v>
      </c>
      <c r="B38" s="185">
        <f t="shared" si="1"/>
        <v>0</v>
      </c>
      <c r="C38" s="184"/>
      <c r="D38" s="185"/>
      <c r="E38" s="184"/>
      <c r="F38" s="184"/>
    </row>
    <row r="39" ht="30" customHeight="1" spans="1:6">
      <c r="A39" s="183" t="s">
        <v>2752</v>
      </c>
      <c r="B39" s="184">
        <f t="shared" si="1"/>
        <v>133</v>
      </c>
      <c r="C39" s="184">
        <f>C40</f>
        <v>0</v>
      </c>
      <c r="D39" s="184">
        <f>D40</f>
        <v>0</v>
      </c>
      <c r="E39" s="184">
        <f>E40</f>
        <v>0</v>
      </c>
      <c r="F39" s="184">
        <f>F40</f>
        <v>133</v>
      </c>
    </row>
    <row r="40" ht="30" customHeight="1" spans="1:6">
      <c r="A40" s="188" t="s">
        <v>2670</v>
      </c>
      <c r="B40" s="185">
        <f t="shared" si="1"/>
        <v>133</v>
      </c>
      <c r="C40" s="184"/>
      <c r="D40" s="185"/>
      <c r="E40" s="185"/>
      <c r="F40" s="184">
        <v>133</v>
      </c>
    </row>
    <row r="41" ht="30" customHeight="1" spans="1:6">
      <c r="A41" s="188" t="s">
        <v>2753</v>
      </c>
      <c r="B41" s="185">
        <f t="shared" si="1"/>
        <v>0</v>
      </c>
      <c r="C41" s="184"/>
      <c r="D41" s="185"/>
      <c r="E41" s="185"/>
      <c r="F41" s="184"/>
    </row>
    <row r="42" ht="30" customHeight="1" spans="1:6">
      <c r="A42" s="183" t="s">
        <v>2754</v>
      </c>
      <c r="B42" s="184">
        <f t="shared" si="1"/>
        <v>522</v>
      </c>
      <c r="C42" s="184"/>
      <c r="D42" s="185"/>
      <c r="E42" s="184"/>
      <c r="F42" s="184">
        <v>522</v>
      </c>
    </row>
    <row r="43" ht="30" customHeight="1" spans="1:6">
      <c r="A43" s="186" t="s">
        <v>2671</v>
      </c>
      <c r="B43" s="185">
        <f t="shared" si="1"/>
        <v>522</v>
      </c>
      <c r="C43" s="184"/>
      <c r="D43" s="185"/>
      <c r="E43" s="184"/>
      <c r="F43" s="184">
        <v>522</v>
      </c>
    </row>
    <row r="44" ht="30" customHeight="1" spans="1:6">
      <c r="A44" s="187" t="s">
        <v>2755</v>
      </c>
      <c r="B44" s="185">
        <f t="shared" si="1"/>
        <v>0</v>
      </c>
      <c r="C44" s="184"/>
      <c r="D44" s="185"/>
      <c r="E44" s="184"/>
      <c r="F44" s="184"/>
    </row>
    <row r="45" ht="30" customHeight="1" spans="1:6">
      <c r="A45" s="187" t="s">
        <v>2756</v>
      </c>
      <c r="B45" s="185">
        <f t="shared" si="1"/>
        <v>0</v>
      </c>
      <c r="C45" s="184"/>
      <c r="D45" s="185"/>
      <c r="E45" s="184"/>
      <c r="F45" s="184"/>
    </row>
    <row r="46" ht="30" customHeight="1" spans="1:6">
      <c r="A46" s="186" t="s">
        <v>2757</v>
      </c>
      <c r="B46" s="185">
        <f t="shared" si="1"/>
        <v>0</v>
      </c>
      <c r="C46" s="184"/>
      <c r="D46" s="185"/>
      <c r="E46" s="184"/>
      <c r="F46" s="184"/>
    </row>
    <row r="47" ht="30" customHeight="1" spans="1:6">
      <c r="A47" s="183" t="s">
        <v>2758</v>
      </c>
      <c r="B47" s="184">
        <f t="shared" si="1"/>
        <v>1053</v>
      </c>
      <c r="C47" s="184">
        <f>C48+C51</f>
        <v>0</v>
      </c>
      <c r="D47" s="184">
        <f>D48+D51</f>
        <v>0</v>
      </c>
      <c r="E47" s="184">
        <f>E48+E51</f>
        <v>0</v>
      </c>
      <c r="F47" s="184">
        <f>F48+F51</f>
        <v>1053</v>
      </c>
    </row>
    <row r="48" ht="30" customHeight="1" spans="1:6">
      <c r="A48" s="58" t="s">
        <v>2759</v>
      </c>
      <c r="B48" s="185">
        <f t="shared" si="1"/>
        <v>245</v>
      </c>
      <c r="C48" s="184"/>
      <c r="D48" s="185"/>
      <c r="E48" s="185"/>
      <c r="F48" s="185">
        <v>245</v>
      </c>
    </row>
    <row r="49" ht="30" customHeight="1" spans="1:6">
      <c r="A49" s="58" t="s">
        <v>2760</v>
      </c>
      <c r="B49" s="185">
        <f t="shared" si="1"/>
        <v>0</v>
      </c>
      <c r="C49" s="184"/>
      <c r="D49" s="185"/>
      <c r="E49" s="185"/>
      <c r="F49" s="185"/>
    </row>
    <row r="50" ht="30" customHeight="1" spans="1:6">
      <c r="A50" s="58" t="s">
        <v>2761</v>
      </c>
      <c r="B50" s="185">
        <f t="shared" si="1"/>
        <v>0</v>
      </c>
      <c r="C50" s="184"/>
      <c r="D50" s="185"/>
      <c r="E50" s="185"/>
      <c r="F50" s="185"/>
    </row>
    <row r="51" ht="30" customHeight="1" spans="1:6">
      <c r="A51" s="186" t="s">
        <v>2676</v>
      </c>
      <c r="B51" s="185">
        <f t="shared" si="1"/>
        <v>808</v>
      </c>
      <c r="C51" s="184"/>
      <c r="D51" s="185"/>
      <c r="E51" s="185"/>
      <c r="F51" s="185">
        <v>808</v>
      </c>
    </row>
    <row r="52" ht="30" customHeight="1" spans="1:6">
      <c r="A52" s="187" t="s">
        <v>2762</v>
      </c>
      <c r="B52" s="185">
        <f t="shared" si="1"/>
        <v>0</v>
      </c>
      <c r="C52" s="184"/>
      <c r="D52" s="185"/>
      <c r="E52" s="185"/>
      <c r="F52" s="185"/>
    </row>
    <row r="53" ht="30" customHeight="1" spans="1:6">
      <c r="A53" s="187" t="s">
        <v>2763</v>
      </c>
      <c r="B53" s="185">
        <f t="shared" si="1"/>
        <v>0</v>
      </c>
      <c r="C53" s="184"/>
      <c r="D53" s="185"/>
      <c r="E53" s="185"/>
      <c r="F53" s="185"/>
    </row>
    <row r="54" ht="30" customHeight="1" spans="1:6">
      <c r="A54" s="187" t="s">
        <v>2764</v>
      </c>
      <c r="B54" s="185">
        <f t="shared" si="1"/>
        <v>0</v>
      </c>
      <c r="C54" s="184"/>
      <c r="D54" s="185"/>
      <c r="E54" s="185"/>
      <c r="F54" s="185"/>
    </row>
    <row r="55" ht="30" customHeight="1" spans="1:6">
      <c r="A55" s="187" t="s">
        <v>2765</v>
      </c>
      <c r="B55" s="185">
        <f t="shared" si="1"/>
        <v>0</v>
      </c>
      <c r="C55" s="184"/>
      <c r="D55" s="185"/>
      <c r="E55" s="185"/>
      <c r="F55" s="185"/>
    </row>
    <row r="56" ht="30" customHeight="1" spans="1:6">
      <c r="A56" s="187" t="s">
        <v>2766</v>
      </c>
      <c r="B56" s="185">
        <f t="shared" si="1"/>
        <v>0</v>
      </c>
      <c r="C56" s="184"/>
      <c r="D56" s="185"/>
      <c r="E56" s="185"/>
      <c r="F56" s="185"/>
    </row>
    <row r="57" ht="30" customHeight="1" spans="1:6">
      <c r="A57" s="187" t="s">
        <v>2767</v>
      </c>
      <c r="B57" s="185">
        <f t="shared" si="1"/>
        <v>808</v>
      </c>
      <c r="C57" s="184"/>
      <c r="D57" s="185"/>
      <c r="E57" s="185"/>
      <c r="F57" s="185">
        <v>808</v>
      </c>
    </row>
    <row r="58" ht="30" customHeight="1" spans="1:6">
      <c r="A58" s="186" t="s">
        <v>2677</v>
      </c>
      <c r="B58" s="185">
        <f t="shared" si="1"/>
        <v>0</v>
      </c>
      <c r="C58" s="184"/>
      <c r="D58" s="185"/>
      <c r="E58" s="185"/>
      <c r="F58" s="185"/>
    </row>
    <row r="59" ht="30" customHeight="1" spans="1:6">
      <c r="A59" s="187" t="s">
        <v>2768</v>
      </c>
      <c r="B59" s="185">
        <f t="shared" si="1"/>
        <v>0</v>
      </c>
      <c r="C59" s="184"/>
      <c r="D59" s="185"/>
      <c r="E59" s="184"/>
      <c r="F59" s="184"/>
    </row>
    <row r="60" s="173" customFormat="1" ht="30" customHeight="1" spans="1:6">
      <c r="A60" s="187" t="s">
        <v>2769</v>
      </c>
      <c r="B60" s="185">
        <f t="shared" si="1"/>
        <v>0</v>
      </c>
      <c r="C60" s="184"/>
      <c r="D60" s="185"/>
      <c r="E60" s="184"/>
      <c r="F60" s="184"/>
    </row>
    <row r="61" s="173" customFormat="1" ht="30" customHeight="1" spans="1:6">
      <c r="A61" s="187" t="s">
        <v>2770</v>
      </c>
      <c r="B61" s="185">
        <f t="shared" si="1"/>
        <v>0</v>
      </c>
      <c r="C61" s="184"/>
      <c r="D61" s="185"/>
      <c r="E61" s="184"/>
      <c r="F61" s="184"/>
    </row>
    <row r="62" ht="30" customHeight="1" spans="1:6">
      <c r="A62" s="187" t="s">
        <v>2771</v>
      </c>
      <c r="B62" s="185">
        <f t="shared" si="1"/>
        <v>0</v>
      </c>
      <c r="C62" s="184"/>
      <c r="D62" s="185"/>
      <c r="E62" s="184"/>
      <c r="F62" s="184"/>
    </row>
    <row r="63" ht="30" customHeight="1" spans="1:6">
      <c r="A63" s="183" t="s">
        <v>2772</v>
      </c>
      <c r="B63" s="184">
        <f t="shared" si="1"/>
        <v>0</v>
      </c>
      <c r="C63" s="184">
        <f>C64</f>
        <v>0</v>
      </c>
      <c r="D63" s="184">
        <f>D64</f>
        <v>0</v>
      </c>
      <c r="E63" s="184">
        <f>E64</f>
        <v>0</v>
      </c>
      <c r="F63" s="184">
        <f>F64</f>
        <v>0</v>
      </c>
    </row>
    <row r="64" ht="30" customHeight="1" spans="1:6">
      <c r="A64" s="186" t="s">
        <v>2773</v>
      </c>
      <c r="B64" s="185">
        <f t="shared" si="1"/>
        <v>0</v>
      </c>
      <c r="C64" s="185">
        <f>C65</f>
        <v>0</v>
      </c>
      <c r="D64" s="185"/>
      <c r="E64" s="185"/>
      <c r="F64" s="185"/>
    </row>
    <row r="65" ht="30" customHeight="1" spans="1:6">
      <c r="A65" s="186" t="s">
        <v>2774</v>
      </c>
      <c r="B65" s="185">
        <f t="shared" si="1"/>
        <v>0</v>
      </c>
      <c r="C65" s="185"/>
      <c r="D65" s="185"/>
      <c r="E65" s="185"/>
      <c r="F65" s="185"/>
    </row>
    <row r="66" ht="30" customHeight="1" spans="1:6">
      <c r="A66" s="183" t="s">
        <v>2725</v>
      </c>
      <c r="B66" s="185"/>
      <c r="C66" s="184"/>
      <c r="D66" s="185"/>
      <c r="E66" s="184"/>
      <c r="F66" s="184"/>
    </row>
    <row r="67" s="173" customFormat="1" ht="30" customHeight="1" spans="1:6">
      <c r="A67" s="186" t="s">
        <v>2775</v>
      </c>
      <c r="B67" s="185"/>
      <c r="C67" s="184"/>
      <c r="D67" s="185"/>
      <c r="E67" s="184"/>
      <c r="F67" s="184"/>
    </row>
    <row r="68" ht="30" customHeight="1" spans="1:6">
      <c r="A68" s="183"/>
      <c r="B68" s="185"/>
      <c r="C68" s="184"/>
      <c r="D68" s="185"/>
      <c r="E68" s="182"/>
      <c r="F68" s="184"/>
    </row>
    <row r="69" ht="30" customHeight="1" spans="1:6">
      <c r="A69" s="181" t="s">
        <v>2470</v>
      </c>
      <c r="B69" s="184">
        <f>SUM(C69:F69)</f>
        <v>102304</v>
      </c>
      <c r="C69" s="184">
        <f>SUM(C5,C8,C12,C39,C42,C47,C63)</f>
        <v>100000</v>
      </c>
      <c r="D69" s="184">
        <f>SUM(D5,D8,D12,D39,D42,D47,D63)</f>
        <v>0</v>
      </c>
      <c r="E69" s="184">
        <f>SUM(E5,E8,E12,E39,E42,E47,E63)</f>
        <v>0</v>
      </c>
      <c r="F69" s="184">
        <f>SUM(F5,F8,F12,F39,F42,F47,F63)</f>
        <v>2304</v>
      </c>
    </row>
    <row r="70" customHeight="1" spans="2:4">
      <c r="B70" s="189"/>
      <c r="C70" s="190"/>
      <c r="D70" s="190"/>
    </row>
    <row r="76" customHeight="1" spans="3:4">
      <c r="C76" s="191"/>
      <c r="D76" s="191"/>
    </row>
  </sheetData>
  <mergeCells count="1">
    <mergeCell ref="A2:F2"/>
  </mergeCells>
  <printOptions horizontalCentered="1"/>
  <pageMargins left="0.747916666666667" right="0.747916666666667" top="0.786805555555556" bottom="0.786805555555556" header="0.314583333333333" footer="0.314583333333333"/>
  <pageSetup paperSize="9" scale="80" fitToHeight="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D39"/>
  <sheetViews>
    <sheetView showZeros="0" workbookViewId="0">
      <selection activeCell="A1" sqref="A$1:D$1048576"/>
    </sheetView>
  </sheetViews>
  <sheetFormatPr defaultColWidth="9" defaultRowHeight="15.75" outlineLevelCol="3"/>
  <cols>
    <col min="1" max="1" width="25.375" style="48" customWidth="1"/>
    <col min="2" max="2" width="14" style="48" customWidth="1"/>
    <col min="3" max="3" width="17.5" style="48" customWidth="1"/>
    <col min="4" max="4" width="18.375" style="48" customWidth="1"/>
    <col min="5" max="16384" width="9" style="48"/>
  </cols>
  <sheetData>
    <row r="1" s="169" customFormat="1" ht="24.95" customHeight="1" spans="1:4">
      <c r="A1" s="49" t="s">
        <v>2776</v>
      </c>
      <c r="B1" s="50"/>
      <c r="C1" s="50"/>
      <c r="D1" s="50"/>
    </row>
    <row r="2" s="170" customFormat="1" ht="35.1" customHeight="1" spans="1:4">
      <c r="A2" s="51" t="s">
        <v>2777</v>
      </c>
      <c r="B2" s="51"/>
      <c r="C2" s="51"/>
      <c r="D2" s="51"/>
    </row>
    <row r="3" ht="24.95" customHeight="1" spans="1:4">
      <c r="A3" s="52"/>
      <c r="D3" s="53" t="s">
        <v>71</v>
      </c>
    </row>
    <row r="4" s="171" customFormat="1" ht="21.95" customHeight="1" spans="1:4">
      <c r="A4" s="54" t="s">
        <v>2549</v>
      </c>
      <c r="B4" s="55" t="s">
        <v>2778</v>
      </c>
      <c r="C4" s="55"/>
      <c r="D4" s="55"/>
    </row>
    <row r="5" s="171" customFormat="1" ht="21.95" customHeight="1" spans="1:4">
      <c r="A5" s="54"/>
      <c r="B5" s="54" t="s">
        <v>2562</v>
      </c>
      <c r="C5" s="54" t="s">
        <v>2779</v>
      </c>
      <c r="D5" s="54" t="s">
        <v>2563</v>
      </c>
    </row>
    <row r="6" s="61" customFormat="1" ht="27" customHeight="1" spans="1:4">
      <c r="A6" s="56" t="s">
        <v>2512</v>
      </c>
      <c r="B6" s="57">
        <f>SUM(B7:B14)</f>
        <v>1386</v>
      </c>
      <c r="C6" s="57">
        <f>SUM(C7:C14)</f>
        <v>0</v>
      </c>
      <c r="D6" s="57">
        <f>SUM(D7:D14)</f>
        <v>1386</v>
      </c>
    </row>
    <row r="7" s="61" customFormat="1" ht="27" customHeight="1" spans="1:4">
      <c r="A7" s="58" t="s">
        <v>2780</v>
      </c>
      <c r="B7" s="59">
        <f>C7+D7</f>
        <v>0</v>
      </c>
      <c r="C7" s="60">
        <v>0</v>
      </c>
      <c r="D7" s="60">
        <v>0</v>
      </c>
    </row>
    <row r="8" s="61" customFormat="1" ht="27" customHeight="1" spans="1:4">
      <c r="A8" s="58" t="s">
        <v>2781</v>
      </c>
      <c r="B8" s="59">
        <f t="shared" ref="B8:B14" si="0">C8+D8</f>
        <v>739</v>
      </c>
      <c r="C8" s="60"/>
      <c r="D8" s="60">
        <v>739</v>
      </c>
    </row>
    <row r="9" s="61" customFormat="1" ht="27" customHeight="1" spans="1:4">
      <c r="A9" s="58" t="s">
        <v>2782</v>
      </c>
      <c r="B9" s="59">
        <f t="shared" si="0"/>
        <v>538</v>
      </c>
      <c r="C9" s="60"/>
      <c r="D9" s="60">
        <v>538</v>
      </c>
    </row>
    <row r="10" s="61" customFormat="1" ht="27" customHeight="1" spans="1:4">
      <c r="A10" s="58" t="s">
        <v>2783</v>
      </c>
      <c r="B10" s="59">
        <f t="shared" si="0"/>
        <v>27</v>
      </c>
      <c r="C10" s="60"/>
      <c r="D10" s="60">
        <v>27</v>
      </c>
    </row>
    <row r="11" s="61" customFormat="1" ht="27" customHeight="1" spans="1:4">
      <c r="A11" s="58" t="s">
        <v>2784</v>
      </c>
      <c r="B11" s="59"/>
      <c r="C11" s="60"/>
      <c r="D11" s="60"/>
    </row>
    <row r="12" s="61" customFormat="1" ht="27" customHeight="1" spans="1:4">
      <c r="A12" s="58" t="s">
        <v>2785</v>
      </c>
      <c r="B12" s="59"/>
      <c r="C12" s="60"/>
      <c r="D12" s="60"/>
    </row>
    <row r="13" s="61" customFormat="1" ht="27" customHeight="1" spans="1:4">
      <c r="A13" s="58" t="s">
        <v>2786</v>
      </c>
      <c r="B13" s="59"/>
      <c r="C13" s="60"/>
      <c r="D13" s="60"/>
    </row>
    <row r="14" s="61" customFormat="1" ht="27" customHeight="1" spans="1:4">
      <c r="A14" s="58" t="s">
        <v>2787</v>
      </c>
      <c r="B14" s="59">
        <f t="shared" si="0"/>
        <v>82</v>
      </c>
      <c r="C14" s="60"/>
      <c r="D14" s="60">
        <v>82</v>
      </c>
    </row>
    <row r="15" s="61" customFormat="1" ht="21" customHeight="1"/>
    <row r="16" s="61" customFormat="1" ht="21" customHeight="1"/>
    <row r="17" s="61" customFormat="1" ht="21" customHeight="1"/>
    <row r="18" s="61" customFormat="1" ht="21" customHeight="1"/>
    <row r="19" s="61" customFormat="1" ht="21" customHeight="1"/>
    <row r="20" s="61" customFormat="1" ht="21" customHeight="1"/>
    <row r="21" s="61" customFormat="1" ht="21" customHeight="1"/>
    <row r="22" s="61" customFormat="1" ht="21" customHeight="1"/>
    <row r="23" s="61" customFormat="1" ht="21" customHeight="1"/>
    <row r="24" s="61" customFormat="1" ht="21" customHeight="1"/>
    <row r="25" s="61" customFormat="1" ht="21" customHeight="1"/>
    <row r="26" s="61" customFormat="1" ht="21" customHeight="1"/>
    <row r="27" s="61" customFormat="1" ht="21" customHeight="1"/>
    <row r="28" s="61" customFormat="1" ht="21" customHeight="1"/>
    <row r="29" s="61" customFormat="1" ht="21" customHeight="1"/>
    <row r="30" s="61" customFormat="1" ht="21" customHeight="1"/>
    <row r="31" s="61" customFormat="1" ht="21" customHeight="1"/>
    <row r="32" s="61" customFormat="1" ht="21" customHeight="1"/>
    <row r="33" s="61" customFormat="1" ht="21" customHeight="1"/>
    <row r="34" s="61" customFormat="1" ht="21" customHeight="1"/>
    <row r="35" s="61" customFormat="1" ht="21" customHeight="1"/>
    <row r="36" s="61" customFormat="1" ht="21" customHeight="1"/>
    <row r="37" s="61" customFormat="1" ht="21" customHeight="1"/>
    <row r="38" s="61" customFormat="1" ht="21" customHeight="1"/>
    <row r="39" s="61" customFormat="1" ht="21" customHeight="1"/>
  </sheetData>
  <mergeCells count="3">
    <mergeCell ref="A2:D2"/>
    <mergeCell ref="B4:D4"/>
    <mergeCell ref="A4:A5"/>
  </mergeCells>
  <printOptions horizontalCentered="1"/>
  <pageMargins left="0.748031496062992" right="0.748031496062992" top="0.94488188976378" bottom="0.94488188976378" header="0.31496062992126" footer="0.31496062992126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E18"/>
  <sheetViews>
    <sheetView workbookViewId="0">
      <selection activeCell="I28" sqref="I28"/>
    </sheetView>
  </sheetViews>
  <sheetFormatPr defaultColWidth="9" defaultRowHeight="14.25" outlineLevelCol="4"/>
  <cols>
    <col min="1" max="1" width="24.25" customWidth="1"/>
    <col min="2" max="2" width="18" customWidth="1"/>
    <col min="3" max="3" width="24.25" customWidth="1"/>
    <col min="4" max="4" width="20" customWidth="1"/>
    <col min="5" max="6" width="24.25" customWidth="1"/>
  </cols>
  <sheetData>
    <row r="1" spans="1:5">
      <c r="A1" s="155" t="s">
        <v>2788</v>
      </c>
      <c r="B1" s="155"/>
      <c r="C1" s="155"/>
      <c r="D1" s="155"/>
      <c r="E1" s="156"/>
    </row>
    <row r="2" ht="22.5" spans="1:5">
      <c r="A2" s="157" t="s">
        <v>2789</v>
      </c>
      <c r="B2" s="157"/>
      <c r="C2" s="157"/>
      <c r="D2" s="157"/>
      <c r="E2" s="157"/>
    </row>
    <row r="3" ht="18.75" spans="1:5">
      <c r="A3" s="158"/>
      <c r="B3" s="158"/>
      <c r="C3" s="159"/>
      <c r="D3" s="159"/>
      <c r="E3" s="160" t="s">
        <v>71</v>
      </c>
    </row>
    <row r="4" spans="1:5">
      <c r="A4" s="161" t="s">
        <v>72</v>
      </c>
      <c r="B4" s="162" t="s">
        <v>2790</v>
      </c>
      <c r="C4" s="163" t="s">
        <v>2778</v>
      </c>
      <c r="D4" s="163"/>
      <c r="E4" s="163"/>
    </row>
    <row r="5" spans="1:5">
      <c r="A5" s="164"/>
      <c r="B5" s="162"/>
      <c r="C5" s="165" t="s">
        <v>2562</v>
      </c>
      <c r="D5" s="163" t="s">
        <v>2791</v>
      </c>
      <c r="E5" s="163" t="s">
        <v>2564</v>
      </c>
    </row>
    <row r="6" ht="28.5" spans="1:5">
      <c r="A6" s="166" t="s">
        <v>2792</v>
      </c>
      <c r="B6" s="167">
        <v>0</v>
      </c>
      <c r="C6" s="168">
        <f>SUM(D6:E6)</f>
        <v>0</v>
      </c>
      <c r="D6" s="168"/>
      <c r="E6" s="168">
        <v>0</v>
      </c>
    </row>
    <row r="7" ht="28.5" spans="1:5">
      <c r="A7" s="166" t="s">
        <v>2793</v>
      </c>
      <c r="B7" s="167">
        <v>0</v>
      </c>
      <c r="C7" s="168">
        <f t="shared" ref="C7:C17" si="0">SUM(D7:E7)</f>
        <v>739</v>
      </c>
      <c r="D7" s="168">
        <v>739</v>
      </c>
      <c r="E7" s="168">
        <v>0</v>
      </c>
    </row>
    <row r="8" ht="28.5" spans="1:5">
      <c r="A8" s="166" t="s">
        <v>2794</v>
      </c>
      <c r="B8" s="167">
        <v>0</v>
      </c>
      <c r="C8" s="168">
        <f t="shared" si="0"/>
        <v>27</v>
      </c>
      <c r="D8" s="168">
        <v>27</v>
      </c>
      <c r="E8" s="168">
        <v>0</v>
      </c>
    </row>
    <row r="9" ht="28.5" spans="1:5">
      <c r="A9" s="166" t="s">
        <v>2795</v>
      </c>
      <c r="B9" s="167">
        <v>0</v>
      </c>
      <c r="C9" s="168">
        <f t="shared" si="0"/>
        <v>538</v>
      </c>
      <c r="D9" s="168">
        <v>538</v>
      </c>
      <c r="E9" s="168">
        <v>0</v>
      </c>
    </row>
    <row r="10" ht="28.5" spans="1:5">
      <c r="A10" s="166" t="s">
        <v>2796</v>
      </c>
      <c r="B10" s="167">
        <v>0</v>
      </c>
      <c r="C10" s="168">
        <f t="shared" si="0"/>
        <v>0</v>
      </c>
      <c r="D10" s="168"/>
      <c r="E10" s="168">
        <v>0</v>
      </c>
    </row>
    <row r="11" spans="1:5">
      <c r="A11" s="166" t="s">
        <v>2797</v>
      </c>
      <c r="B11" s="167">
        <v>0</v>
      </c>
      <c r="C11" s="168">
        <f t="shared" si="0"/>
        <v>0</v>
      </c>
      <c r="D11" s="168"/>
      <c r="E11" s="168">
        <v>0</v>
      </c>
    </row>
    <row r="12" spans="1:5">
      <c r="A12" s="166" t="s">
        <v>2798</v>
      </c>
      <c r="B12" s="167">
        <v>0</v>
      </c>
      <c r="C12" s="168">
        <f t="shared" si="0"/>
        <v>0</v>
      </c>
      <c r="D12" s="168"/>
      <c r="E12" s="168">
        <v>0</v>
      </c>
    </row>
    <row r="13" spans="1:5">
      <c r="A13" s="166" t="s">
        <v>2799</v>
      </c>
      <c r="B13" s="167">
        <v>0</v>
      </c>
      <c r="C13" s="168">
        <f t="shared" si="0"/>
        <v>0</v>
      </c>
      <c r="D13" s="168"/>
      <c r="E13" s="168">
        <v>0</v>
      </c>
    </row>
    <row r="14" ht="28.5" spans="1:5">
      <c r="A14" s="166" t="s">
        <v>2800</v>
      </c>
      <c r="B14" s="167">
        <v>0</v>
      </c>
      <c r="C14" s="168">
        <f t="shared" si="0"/>
        <v>0</v>
      </c>
      <c r="D14" s="168"/>
      <c r="E14" s="168">
        <v>0</v>
      </c>
    </row>
    <row r="15" spans="1:5">
      <c r="A15" s="166" t="s">
        <v>2801</v>
      </c>
      <c r="B15" s="167">
        <v>0</v>
      </c>
      <c r="C15" s="168">
        <f t="shared" si="0"/>
        <v>82</v>
      </c>
      <c r="D15" s="168">
        <v>82</v>
      </c>
      <c r="E15" s="168">
        <v>0</v>
      </c>
    </row>
    <row r="16" ht="28.5" spans="1:5">
      <c r="A16" s="166" t="s">
        <v>2802</v>
      </c>
      <c r="B16" s="167">
        <v>0</v>
      </c>
      <c r="C16" s="168">
        <f t="shared" si="0"/>
        <v>0</v>
      </c>
      <c r="D16" s="168"/>
      <c r="E16" s="168">
        <v>0</v>
      </c>
    </row>
    <row r="17" ht="28.5" spans="1:5">
      <c r="A17" s="166" t="s">
        <v>2803</v>
      </c>
      <c r="B17" s="167">
        <v>0</v>
      </c>
      <c r="C17" s="168">
        <f t="shared" si="0"/>
        <v>0</v>
      </c>
      <c r="D17" s="168"/>
      <c r="E17" s="168">
        <v>0</v>
      </c>
    </row>
    <row r="18" spans="1:5">
      <c r="A18" s="17" t="s">
        <v>2554</v>
      </c>
      <c r="B18" s="167">
        <v>0</v>
      </c>
      <c r="C18" s="168">
        <f>SUM(C6:C17)</f>
        <v>1386</v>
      </c>
      <c r="D18" s="168">
        <f>SUM(D6:D17)</f>
        <v>1386</v>
      </c>
      <c r="E18" s="167">
        <v>0</v>
      </c>
    </row>
  </sheetData>
  <mergeCells count="4">
    <mergeCell ref="A2:E2"/>
    <mergeCell ref="C4:E4"/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14"/>
  <sheetViews>
    <sheetView showZeros="0" zoomScale="90" zoomScaleNormal="90" workbookViewId="0">
      <selection activeCell="N12" sqref="N12"/>
    </sheetView>
  </sheetViews>
  <sheetFormatPr defaultColWidth="13.375" defaultRowHeight="32.25" customHeight="1"/>
  <cols>
    <col min="1" max="1" width="31.125" style="124" customWidth="1"/>
    <col min="2" max="2" width="12.25" style="124" customWidth="1"/>
    <col min="3" max="3" width="11.25" style="124" customWidth="1"/>
    <col min="4" max="5" width="12.25" style="124" customWidth="1"/>
    <col min="6" max="6" width="11" style="124" customWidth="1"/>
    <col min="7" max="7" width="12.25" style="124" customWidth="1"/>
    <col min="8" max="8" width="13.375" style="124"/>
    <col min="9" max="9" width="10.75" style="124" customWidth="1"/>
    <col min="10" max="10" width="11.25" style="124" customWidth="1"/>
    <col min="11" max="11" width="11.625" style="124" customWidth="1"/>
    <col min="12" max="16384" width="13.375" style="124"/>
  </cols>
  <sheetData>
    <row r="1" customHeight="1" spans="1:7">
      <c r="A1" s="137" t="s">
        <v>2804</v>
      </c>
      <c r="B1" s="123"/>
      <c r="C1" s="123"/>
      <c r="D1" s="123"/>
      <c r="E1" s="123"/>
      <c r="F1" s="123"/>
      <c r="G1" s="123"/>
    </row>
    <row r="2" s="121" customFormat="1" customHeight="1" spans="1:11">
      <c r="A2" s="138" t="s">
        <v>2805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customHeight="1" spans="1:11">
      <c r="A3" s="139"/>
      <c r="B3" s="139"/>
      <c r="C3" s="139"/>
      <c r="D3" s="139"/>
      <c r="E3" s="139"/>
      <c r="F3" s="139"/>
      <c r="G3" s="140"/>
      <c r="H3" s="141"/>
      <c r="I3" s="141"/>
      <c r="J3" s="141"/>
      <c r="K3" s="140" t="s">
        <v>2806</v>
      </c>
    </row>
    <row r="4" s="122" customFormat="1" customHeight="1" spans="1:11">
      <c r="A4" s="129" t="s">
        <v>72</v>
      </c>
      <c r="B4" s="142" t="s">
        <v>140</v>
      </c>
      <c r="C4" s="143"/>
      <c r="D4" s="143"/>
      <c r="E4" s="143"/>
      <c r="F4" s="144"/>
      <c r="G4" s="145" t="s">
        <v>2621</v>
      </c>
      <c r="H4" s="145"/>
      <c r="I4" s="145"/>
      <c r="J4" s="145"/>
      <c r="K4" s="145"/>
    </row>
    <row r="5" s="122" customFormat="1" customHeight="1" spans="1:11">
      <c r="A5" s="146"/>
      <c r="B5" s="145" t="s">
        <v>2479</v>
      </c>
      <c r="C5" s="145" t="s">
        <v>2622</v>
      </c>
      <c r="D5" s="145"/>
      <c r="E5" s="145"/>
      <c r="F5" s="145" t="s">
        <v>2623</v>
      </c>
      <c r="G5" s="145" t="s">
        <v>2479</v>
      </c>
      <c r="H5" s="145" t="s">
        <v>2622</v>
      </c>
      <c r="I5" s="145"/>
      <c r="J5" s="145"/>
      <c r="K5" s="145" t="s">
        <v>2623</v>
      </c>
    </row>
    <row r="6" s="122" customFormat="1" ht="33" customHeight="1" spans="1:11">
      <c r="A6" s="147"/>
      <c r="B6" s="145"/>
      <c r="C6" s="145" t="s">
        <v>2807</v>
      </c>
      <c r="D6" s="145" t="s">
        <v>2625</v>
      </c>
      <c r="E6" s="145" t="s">
        <v>2626</v>
      </c>
      <c r="F6" s="145"/>
      <c r="G6" s="145"/>
      <c r="H6" s="145" t="s">
        <v>2807</v>
      </c>
      <c r="I6" s="145" t="s">
        <v>2625</v>
      </c>
      <c r="J6" s="145" t="s">
        <v>2626</v>
      </c>
      <c r="K6" s="145"/>
    </row>
    <row r="7" s="123" customFormat="1" ht="33" customHeight="1" spans="1:11">
      <c r="A7" s="148" t="s">
        <v>2808</v>
      </c>
      <c r="B7" s="149"/>
      <c r="C7" s="149"/>
      <c r="D7" s="149"/>
      <c r="E7" s="149"/>
      <c r="F7" s="149"/>
      <c r="G7" s="150">
        <v>157390</v>
      </c>
      <c r="H7" s="150"/>
      <c r="I7" s="150"/>
      <c r="J7" s="150"/>
      <c r="K7" s="150">
        <v>157390</v>
      </c>
    </row>
    <row r="8" s="123" customFormat="1" ht="33" customHeight="1" spans="1:11">
      <c r="A8" s="148" t="s">
        <v>2809</v>
      </c>
      <c r="B8" s="149">
        <v>256930</v>
      </c>
      <c r="C8" s="149"/>
      <c r="D8" s="149"/>
      <c r="E8" s="149"/>
      <c r="F8" s="149">
        <v>256930</v>
      </c>
      <c r="G8" s="149">
        <v>247421</v>
      </c>
      <c r="H8" s="149"/>
      <c r="I8" s="149"/>
      <c r="J8" s="149"/>
      <c r="K8" s="149">
        <v>247421</v>
      </c>
    </row>
    <row r="9" s="123" customFormat="1" ht="33" customHeight="1" spans="1:11">
      <c r="A9" s="148" t="s">
        <v>2810</v>
      </c>
      <c r="B9" s="149"/>
      <c r="C9" s="149"/>
      <c r="D9" s="149"/>
      <c r="E9" s="149"/>
      <c r="F9" s="149"/>
      <c r="G9" s="149">
        <v>98300</v>
      </c>
      <c r="H9" s="150"/>
      <c r="I9" s="149"/>
      <c r="J9" s="149"/>
      <c r="K9" s="149">
        <v>98300</v>
      </c>
    </row>
    <row r="10" s="123" customFormat="1" ht="33" customHeight="1" spans="1:11">
      <c r="A10" s="148" t="s">
        <v>2811</v>
      </c>
      <c r="B10" s="149"/>
      <c r="C10" s="149"/>
      <c r="D10" s="149"/>
      <c r="E10" s="149"/>
      <c r="F10" s="149"/>
      <c r="G10" s="149">
        <v>7720</v>
      </c>
      <c r="H10" s="150"/>
      <c r="I10" s="149"/>
      <c r="J10" s="149"/>
      <c r="K10" s="149">
        <v>7720</v>
      </c>
    </row>
    <row r="11" s="123" customFormat="1" ht="47.1" customHeight="1" spans="1:11">
      <c r="A11" s="148" t="s">
        <v>2812</v>
      </c>
      <c r="B11" s="149"/>
      <c r="C11" s="149"/>
      <c r="D11" s="149"/>
      <c r="E11" s="149"/>
      <c r="F11" s="149"/>
      <c r="G11" s="149">
        <v>247421</v>
      </c>
      <c r="H11" s="150"/>
      <c r="I11" s="149"/>
      <c r="J11" s="149"/>
      <c r="K11" s="149">
        <v>247421</v>
      </c>
    </row>
    <row r="12" s="123" customFormat="1" ht="47.1" customHeight="1" spans="1:11">
      <c r="A12" s="148" t="s">
        <v>2813</v>
      </c>
      <c r="B12" s="149"/>
      <c r="C12" s="149"/>
      <c r="D12" s="149"/>
      <c r="E12" s="149"/>
      <c r="F12" s="149"/>
      <c r="G12" s="149"/>
      <c r="H12" s="150"/>
      <c r="I12" s="149"/>
      <c r="J12" s="149"/>
      <c r="K12" s="149"/>
    </row>
    <row r="13" s="123" customFormat="1" ht="21" customHeight="1" spans="1:10">
      <c r="A13" s="151" t="s">
        <v>2814</v>
      </c>
      <c r="B13" s="152"/>
      <c r="C13" s="152"/>
      <c r="D13" s="152"/>
      <c r="E13" s="152"/>
      <c r="F13" s="152"/>
      <c r="G13" s="152"/>
      <c r="H13" s="153"/>
      <c r="I13" s="153"/>
      <c r="J13" s="153"/>
    </row>
    <row r="14" s="123" customFormat="1" ht="21" customHeight="1" spans="1:10">
      <c r="A14" s="154"/>
      <c r="B14" s="154"/>
      <c r="C14" s="154"/>
      <c r="D14" s="154"/>
      <c r="E14" s="154"/>
      <c r="F14" s="154"/>
      <c r="G14" s="154"/>
      <c r="H14" s="153"/>
      <c r="I14" s="153"/>
      <c r="J14" s="153"/>
    </row>
  </sheetData>
  <mergeCells count="12">
    <mergeCell ref="A2:K2"/>
    <mergeCell ref="B4:F4"/>
    <mergeCell ref="G4:K4"/>
    <mergeCell ref="C5:E5"/>
    <mergeCell ref="H5:J5"/>
    <mergeCell ref="A13:G13"/>
    <mergeCell ref="A14:G14"/>
    <mergeCell ref="A4:A6"/>
    <mergeCell ref="B5:B6"/>
    <mergeCell ref="F5:F6"/>
    <mergeCell ref="G5:G6"/>
    <mergeCell ref="K5:K6"/>
  </mergeCells>
  <printOptions horizontalCentered="1"/>
  <pageMargins left="0.590551181102362" right="0.590551181102362" top="0.94488188976378" bottom="0.94488188976378" header="0.31496062992126" footer="0.31496062992126"/>
  <pageSetup paperSize="9" scale="8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23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8.75" customHeight="1" outlineLevelCol="3"/>
  <cols>
    <col min="1" max="1" width="28.25" style="124" customWidth="1"/>
    <col min="2" max="2" width="16.75" style="125" customWidth="1"/>
    <col min="3" max="4" width="16.75" style="124" customWidth="1"/>
    <col min="5" max="16384" width="9" style="124"/>
  </cols>
  <sheetData>
    <row r="1" ht="17.1" customHeight="1" spans="1:1">
      <c r="A1" s="125" t="s">
        <v>2815</v>
      </c>
    </row>
    <row r="2" s="121" customFormat="1" ht="53.1" customHeight="1" spans="1:4">
      <c r="A2" s="126" t="s">
        <v>2816</v>
      </c>
      <c r="B2" s="126"/>
      <c r="C2" s="126"/>
      <c r="D2" s="126"/>
    </row>
    <row r="3" ht="17.1" customHeight="1" spans="1:4">
      <c r="A3" s="127"/>
      <c r="C3" s="128"/>
      <c r="D3" s="128" t="s">
        <v>71</v>
      </c>
    </row>
    <row r="4" s="122" customFormat="1" ht="47.1" customHeight="1" spans="1:4">
      <c r="A4" s="129" t="s">
        <v>2636</v>
      </c>
      <c r="B4" s="130" t="s">
        <v>2637</v>
      </c>
      <c r="C4" s="130" t="s">
        <v>2638</v>
      </c>
      <c r="D4" s="131" t="s">
        <v>2639</v>
      </c>
    </row>
    <row r="5" s="122" customFormat="1" ht="24" customHeight="1" spans="1:4">
      <c r="A5" s="132" t="s">
        <v>2640</v>
      </c>
      <c r="B5" s="133"/>
      <c r="C5" s="134"/>
      <c r="D5" s="134"/>
    </row>
    <row r="6" s="123" customFormat="1" ht="24" customHeight="1" spans="1:4">
      <c r="A6" s="132" t="s">
        <v>2641</v>
      </c>
      <c r="B6" s="133"/>
      <c r="C6" s="134"/>
      <c r="D6" s="134"/>
    </row>
    <row r="7" s="123" customFormat="1" ht="24" customHeight="1" spans="1:4">
      <c r="A7" s="132" t="s">
        <v>2817</v>
      </c>
      <c r="B7" s="133"/>
      <c r="C7" s="135"/>
      <c r="D7" s="135"/>
    </row>
    <row r="8" s="123" customFormat="1" ht="24" customHeight="1" spans="1:4">
      <c r="A8" s="132" t="s">
        <v>2818</v>
      </c>
      <c r="B8" s="133"/>
      <c r="C8" s="135"/>
      <c r="D8" s="135"/>
    </row>
    <row r="9" s="123" customFormat="1" ht="24" customHeight="1" spans="1:4">
      <c r="A9" s="132" t="s">
        <v>2644</v>
      </c>
      <c r="B9" s="133"/>
      <c r="C9" s="135"/>
      <c r="D9" s="135"/>
    </row>
    <row r="10" s="123" customFormat="1" ht="24" customHeight="1" spans="1:4">
      <c r="A10" s="132" t="s">
        <v>2645</v>
      </c>
      <c r="B10" s="133"/>
      <c r="C10" s="135"/>
      <c r="D10" s="135"/>
    </row>
    <row r="11" s="123" customFormat="1" ht="24" customHeight="1" spans="1:4">
      <c r="A11" s="132" t="s">
        <v>2646</v>
      </c>
      <c r="B11" s="133"/>
      <c r="C11" s="135"/>
      <c r="D11" s="135"/>
    </row>
    <row r="12" s="123" customFormat="1" ht="24" customHeight="1" spans="1:4">
      <c r="A12" s="132" t="s">
        <v>2647</v>
      </c>
      <c r="B12" s="133"/>
      <c r="C12" s="135"/>
      <c r="D12" s="135"/>
    </row>
    <row r="13" s="123" customFormat="1" ht="24" customHeight="1" spans="1:4">
      <c r="A13" s="132" t="s">
        <v>2648</v>
      </c>
      <c r="B13" s="133"/>
      <c r="C13" s="135"/>
      <c r="D13" s="135"/>
    </row>
    <row r="14" s="123" customFormat="1" ht="24" customHeight="1" spans="1:4">
      <c r="A14" s="132" t="s">
        <v>2649</v>
      </c>
      <c r="B14" s="133"/>
      <c r="C14" s="135"/>
      <c r="D14" s="135"/>
    </row>
    <row r="15" s="123" customFormat="1" ht="24" customHeight="1" spans="1:4">
      <c r="A15" s="132" t="s">
        <v>2650</v>
      </c>
      <c r="B15" s="133"/>
      <c r="C15" s="135"/>
      <c r="D15" s="135"/>
    </row>
    <row r="16" s="123" customFormat="1" ht="24" customHeight="1" spans="1:4">
      <c r="A16" s="132" t="s">
        <v>2651</v>
      </c>
      <c r="B16" s="133">
        <v>256930</v>
      </c>
      <c r="C16" s="135">
        <v>247421</v>
      </c>
      <c r="D16" s="135"/>
    </row>
    <row r="17" s="123" customFormat="1" ht="24" customHeight="1" spans="1:4">
      <c r="A17" s="132" t="s">
        <v>2652</v>
      </c>
      <c r="B17" s="133"/>
      <c r="C17" s="135"/>
      <c r="D17" s="135"/>
    </row>
    <row r="18" s="123" customFormat="1" customHeight="1" spans="1:1">
      <c r="A18" s="136" t="s">
        <v>2814</v>
      </c>
    </row>
    <row r="19" s="123" customFormat="1" customHeight="1"/>
    <row r="20" s="123" customFormat="1" customHeight="1"/>
    <row r="21" s="123" customFormat="1" customHeight="1"/>
    <row r="22" s="123" customFormat="1" customHeight="1"/>
    <row r="23" s="123" customFormat="1" customHeight="1"/>
  </sheetData>
  <mergeCells count="1">
    <mergeCell ref="A2:D2"/>
  </mergeCells>
  <printOptions horizontalCentered="1"/>
  <pageMargins left="0.747916666666667" right="0.747916666666667" top="0.865972222222222" bottom="0.550694444444444" header="0.314583333333333" footer="0.314583333333333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K21" sqref="K21"/>
    </sheetView>
  </sheetViews>
  <sheetFormatPr defaultColWidth="9.125" defaultRowHeight="21" customHeight="1" outlineLevelCol="3"/>
  <cols>
    <col min="1" max="1" width="25.125" style="1" customWidth="1"/>
    <col min="2" max="2" width="14" style="1" customWidth="1"/>
    <col min="3" max="3" width="30.875" style="1" customWidth="1"/>
    <col min="4" max="4" width="14" style="1" customWidth="1"/>
    <col min="5" max="16384" width="9.125" style="1"/>
  </cols>
  <sheetData>
    <row r="1" customHeight="1" spans="1:1">
      <c r="A1" s="98" t="s">
        <v>2819</v>
      </c>
    </row>
    <row r="2" s="96" customFormat="1" ht="50.25" customHeight="1" spans="1:4">
      <c r="A2" s="99" t="s">
        <v>2820</v>
      </c>
      <c r="B2" s="99"/>
      <c r="C2" s="99"/>
      <c r="D2" s="99"/>
    </row>
    <row r="3" s="96" customFormat="1" ht="18" customHeight="1" spans="2:4">
      <c r="B3" s="112"/>
      <c r="C3" s="113"/>
      <c r="D3" s="112" t="s">
        <v>2558</v>
      </c>
    </row>
    <row r="4" s="110" customFormat="1" customHeight="1" spans="1:4">
      <c r="A4" s="67" t="s">
        <v>2437</v>
      </c>
      <c r="B4" s="8" t="s">
        <v>2821</v>
      </c>
      <c r="C4" s="67" t="s">
        <v>2437</v>
      </c>
      <c r="D4" s="68" t="s">
        <v>2822</v>
      </c>
    </row>
    <row r="5" s="96" customFormat="1" customHeight="1" spans="1:4">
      <c r="A5" s="114" t="s">
        <v>2823</v>
      </c>
      <c r="B5" s="115">
        <v>9000</v>
      </c>
      <c r="C5" s="102" t="s">
        <v>2824</v>
      </c>
      <c r="D5" s="115"/>
    </row>
    <row r="6" s="96" customFormat="1" customHeight="1" spans="1:4">
      <c r="A6" s="114" t="s">
        <v>2825</v>
      </c>
      <c r="B6" s="115">
        <v>5400</v>
      </c>
      <c r="C6" s="102" t="s">
        <v>2826</v>
      </c>
      <c r="D6" s="115">
        <v>9000</v>
      </c>
    </row>
    <row r="7" s="96" customFormat="1" customHeight="1" spans="1:4">
      <c r="A7" s="114" t="s">
        <v>2827</v>
      </c>
      <c r="B7" s="115"/>
      <c r="C7" s="102" t="s">
        <v>2828</v>
      </c>
      <c r="D7" s="115"/>
    </row>
    <row r="8" s="96" customFormat="1" customHeight="1" spans="1:4">
      <c r="A8" s="114" t="s">
        <v>2829</v>
      </c>
      <c r="B8" s="115"/>
      <c r="C8" s="102" t="s">
        <v>2830</v>
      </c>
      <c r="D8" s="115"/>
    </row>
    <row r="9" s="96" customFormat="1" customHeight="1" spans="1:4">
      <c r="A9" s="114" t="s">
        <v>2831</v>
      </c>
      <c r="B9" s="115"/>
      <c r="C9" s="102" t="s">
        <v>2832</v>
      </c>
      <c r="D9" s="115"/>
    </row>
    <row r="10" s="96" customFormat="1" customHeight="1" spans="1:4">
      <c r="A10" s="108"/>
      <c r="B10" s="115"/>
      <c r="C10" s="108"/>
      <c r="D10" s="115"/>
    </row>
    <row r="11" s="110" customFormat="1" customHeight="1" spans="1:4">
      <c r="A11" s="8" t="s">
        <v>2833</v>
      </c>
      <c r="B11" s="116">
        <f>SUM(B5:B9)</f>
        <v>14400</v>
      </c>
      <c r="C11" s="8" t="s">
        <v>2834</v>
      </c>
      <c r="D11" s="116">
        <f>SUM(D5:D9)</f>
        <v>9000</v>
      </c>
    </row>
    <row r="12" s="96" customFormat="1" customHeight="1" spans="1:4">
      <c r="A12" s="108" t="s">
        <v>2835</v>
      </c>
      <c r="B12" s="117"/>
      <c r="C12" s="108" t="s">
        <v>123</v>
      </c>
      <c r="D12" s="117"/>
    </row>
    <row r="13" s="96" customFormat="1" customHeight="1" spans="1:4">
      <c r="A13" s="118" t="s">
        <v>127</v>
      </c>
      <c r="B13" s="117"/>
      <c r="C13" s="108" t="s">
        <v>2462</v>
      </c>
      <c r="D13" s="117">
        <v>5400</v>
      </c>
    </row>
    <row r="14" s="96" customFormat="1" customHeight="1" spans="1:4">
      <c r="A14" s="108"/>
      <c r="B14" s="115"/>
      <c r="C14" s="118" t="s">
        <v>2836</v>
      </c>
      <c r="D14" s="117"/>
    </row>
    <row r="15" s="96" customFormat="1" customHeight="1" spans="1:4">
      <c r="A15" s="108"/>
      <c r="B15" s="115"/>
      <c r="C15" s="108"/>
      <c r="D15" s="115"/>
    </row>
    <row r="16" s="110" customFormat="1" customHeight="1" spans="1:4">
      <c r="A16" s="8" t="s">
        <v>2837</v>
      </c>
      <c r="B16" s="116">
        <f>SUM(B11:B14)</f>
        <v>14400</v>
      </c>
      <c r="C16" s="8" t="s">
        <v>2838</v>
      </c>
      <c r="D16" s="116">
        <f>SUM(D11:D14)</f>
        <v>14400</v>
      </c>
    </row>
    <row r="17" s="111" customFormat="1" ht="44.25" customHeight="1" spans="1:4">
      <c r="A17" s="119"/>
      <c r="B17" s="120"/>
      <c r="C17" s="120"/>
      <c r="D17" s="120"/>
    </row>
  </sheetData>
  <mergeCells count="2">
    <mergeCell ref="A2:D2"/>
    <mergeCell ref="A17:D17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Zeros="0" workbookViewId="0">
      <selection activeCell="A8" sqref="A8"/>
    </sheetView>
  </sheetViews>
  <sheetFormatPr defaultColWidth="9" defaultRowHeight="14.25" outlineLevelCol="3"/>
  <cols>
    <col min="1" max="1" width="25.625" style="97" customWidth="1"/>
    <col min="2" max="2" width="12.5" style="97" customWidth="1"/>
    <col min="3" max="3" width="31.875" style="97" customWidth="1"/>
    <col min="4" max="4" width="12.5" style="97" customWidth="1"/>
    <col min="5" max="16384" width="9" style="97"/>
  </cols>
  <sheetData>
    <row r="1" ht="26.25" customHeight="1" spans="1:1">
      <c r="A1" s="98" t="s">
        <v>2839</v>
      </c>
    </row>
    <row r="2" ht="54" customHeight="1" spans="1:4">
      <c r="A2" s="99" t="s">
        <v>2840</v>
      </c>
      <c r="B2" s="99"/>
      <c r="C2" s="99"/>
      <c r="D2" s="99"/>
    </row>
    <row r="3" ht="17.25" customHeight="1" spans="4:4">
      <c r="D3" s="100" t="s">
        <v>71</v>
      </c>
    </row>
    <row r="4" ht="21" customHeight="1" spans="1:4">
      <c r="A4" s="67" t="s">
        <v>2437</v>
      </c>
      <c r="B4" s="68" t="s">
        <v>73</v>
      </c>
      <c r="C4" s="67" t="s">
        <v>2437</v>
      </c>
      <c r="D4" s="68" t="s">
        <v>74</v>
      </c>
    </row>
    <row r="5" ht="21" customHeight="1" spans="1:4">
      <c r="A5" s="84" t="s">
        <v>2823</v>
      </c>
      <c r="B5" s="101">
        <v>31730</v>
      </c>
      <c r="C5" s="102" t="s">
        <v>2824</v>
      </c>
      <c r="D5" s="91">
        <v>76</v>
      </c>
    </row>
    <row r="6" ht="21" customHeight="1" spans="1:4">
      <c r="A6" s="84" t="s">
        <v>2825</v>
      </c>
      <c r="B6" s="91">
        <v>0</v>
      </c>
      <c r="C6" s="102" t="s">
        <v>2826</v>
      </c>
      <c r="D6" s="103">
        <v>31924</v>
      </c>
    </row>
    <row r="7" ht="21" customHeight="1" spans="1:4">
      <c r="A7" s="84" t="s">
        <v>2827</v>
      </c>
      <c r="B7" s="91"/>
      <c r="C7" s="102" t="s">
        <v>2828</v>
      </c>
      <c r="D7" s="72"/>
    </row>
    <row r="8" ht="21" customHeight="1" spans="1:4">
      <c r="A8" s="84" t="s">
        <v>2829</v>
      </c>
      <c r="B8" s="91"/>
      <c r="C8" s="102" t="s">
        <v>2830</v>
      </c>
      <c r="D8" s="72"/>
    </row>
    <row r="9" ht="21" customHeight="1" spans="1:4">
      <c r="A9" s="84" t="s">
        <v>2831</v>
      </c>
      <c r="B9" s="91">
        <v>270</v>
      </c>
      <c r="C9" s="102" t="s">
        <v>2832</v>
      </c>
      <c r="D9" s="72"/>
    </row>
    <row r="10" ht="21" customHeight="1" spans="1:4">
      <c r="A10" s="84"/>
      <c r="B10" s="72"/>
      <c r="C10" s="102"/>
      <c r="D10" s="72"/>
    </row>
    <row r="11" s="94" customFormat="1" ht="21" customHeight="1" spans="1:4">
      <c r="A11" s="104" t="s">
        <v>2680</v>
      </c>
      <c r="B11" s="70">
        <f>SUM(B5:B9)</f>
        <v>32000</v>
      </c>
      <c r="C11" s="105" t="s">
        <v>2681</v>
      </c>
      <c r="D11" s="70">
        <f>SUM(D5:D9)</f>
        <v>32000</v>
      </c>
    </row>
    <row r="12" s="95" customFormat="1" ht="21" customHeight="1" spans="1:4">
      <c r="A12" s="106" t="s">
        <v>2835</v>
      </c>
      <c r="B12" s="72"/>
      <c r="C12" s="75" t="s">
        <v>2462</v>
      </c>
      <c r="D12" s="72"/>
    </row>
    <row r="13" ht="21" customHeight="1" spans="1:4">
      <c r="A13" s="107" t="s">
        <v>127</v>
      </c>
      <c r="B13" s="72">
        <f>SUM('33.2019年全市国有资本经营收支'!D14)</f>
        <v>0</v>
      </c>
      <c r="C13" s="108" t="s">
        <v>123</v>
      </c>
      <c r="D13" s="72"/>
    </row>
    <row r="14" s="96" customFormat="1" ht="21" customHeight="1" spans="1:4">
      <c r="A14" s="108"/>
      <c r="B14" s="72"/>
      <c r="C14" s="108"/>
      <c r="D14" s="72"/>
    </row>
    <row r="15" ht="21" customHeight="1" spans="1:4">
      <c r="A15" s="104" t="s">
        <v>130</v>
      </c>
      <c r="B15" s="70">
        <f>SUM(B11:B14)</f>
        <v>32000</v>
      </c>
      <c r="C15" s="105" t="s">
        <v>131</v>
      </c>
      <c r="D15" s="70">
        <f>SUM(D11:D13)</f>
        <v>32000</v>
      </c>
    </row>
    <row r="16" s="94" customFormat="1" ht="21" customHeight="1" spans="1:4">
      <c r="A16" s="97"/>
      <c r="B16" s="97"/>
      <c r="C16" s="97"/>
      <c r="D16" s="97"/>
    </row>
    <row r="17" spans="4:4">
      <c r="D17" s="109">
        <f>SUM(B15-D15)</f>
        <v>0</v>
      </c>
    </row>
    <row r="18" spans="2:2">
      <c r="B18" s="109"/>
    </row>
  </sheetData>
  <mergeCells count="1">
    <mergeCell ref="A2:D2"/>
  </mergeCells>
  <printOptions horizontalCentered="1"/>
  <pageMargins left="0.748031496062992" right="0.748031496062992" top="0.94488188976378" bottom="0.94488188976378" header="0.31496062992126" footer="0.31496062992126"/>
  <pageSetup paperSize="9" scale="95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D46"/>
  <sheetViews>
    <sheetView topLeftCell="A19" workbookViewId="0">
      <selection activeCell="H22" sqref="H22"/>
    </sheetView>
  </sheetViews>
  <sheetFormatPr defaultColWidth="9" defaultRowHeight="21" customHeight="1" outlineLevelCol="3"/>
  <cols>
    <col min="1" max="1" width="35.75" style="90" customWidth="1"/>
    <col min="2" max="2" width="12.125" style="90" customWidth="1"/>
    <col min="3" max="3" width="37.875" style="90" customWidth="1"/>
    <col min="4" max="4" width="10.125" style="90" customWidth="1"/>
    <col min="5" max="5" width="3.875" style="90" customWidth="1"/>
    <col min="6" max="12" width="9" style="90"/>
    <col min="13" max="13" width="7.25" style="90" customWidth="1"/>
    <col min="14" max="15" width="9" style="90" hidden="1" customWidth="1"/>
    <col min="16" max="16384" width="9" style="90"/>
  </cols>
  <sheetData>
    <row r="1" ht="23.25" customHeight="1" spans="1:1">
      <c r="A1" s="62" t="s">
        <v>2841</v>
      </c>
    </row>
    <row r="2" ht="41.25" customHeight="1" spans="1:4">
      <c r="A2" s="64" t="s">
        <v>2842</v>
      </c>
      <c r="B2" s="64"/>
      <c r="C2" s="64"/>
      <c r="D2" s="64"/>
    </row>
    <row r="3" customHeight="1" spans="1:4">
      <c r="A3" s="63"/>
      <c r="B3" s="63"/>
      <c r="D3" s="66" t="s">
        <v>71</v>
      </c>
    </row>
    <row r="4" ht="39" customHeight="1" spans="1:4">
      <c r="A4" s="67" t="s">
        <v>2437</v>
      </c>
      <c r="B4" s="68" t="s">
        <v>73</v>
      </c>
      <c r="C4" s="67" t="s">
        <v>2437</v>
      </c>
      <c r="D4" s="68" t="s">
        <v>74</v>
      </c>
    </row>
    <row r="5" s="85" customFormat="1" customHeight="1" spans="1:4">
      <c r="A5" s="78" t="s">
        <v>2823</v>
      </c>
      <c r="B5" s="70">
        <f>SUM(B6,B7,B8,B9,B10,B11,B12,B13,B14,B15,B16,B17,B18,B19,B20)</f>
        <v>0</v>
      </c>
      <c r="C5" s="69" t="s">
        <v>2824</v>
      </c>
      <c r="D5" s="70">
        <f>SUM(D6,D7,D8,D9,D10)</f>
        <v>0</v>
      </c>
    </row>
    <row r="6" customHeight="1" spans="1:4">
      <c r="A6" s="79" t="s">
        <v>2843</v>
      </c>
      <c r="B6" s="72"/>
      <c r="C6" s="71" t="s">
        <v>2844</v>
      </c>
      <c r="D6" s="72"/>
    </row>
    <row r="7" customHeight="1" spans="1:4">
      <c r="A7" s="79" t="s">
        <v>2845</v>
      </c>
      <c r="B7" s="72"/>
      <c r="C7" s="71" t="s">
        <v>2846</v>
      </c>
      <c r="D7" s="72"/>
    </row>
    <row r="8" customHeight="1" spans="1:4">
      <c r="A8" s="79" t="s">
        <v>2847</v>
      </c>
      <c r="B8" s="72"/>
      <c r="C8" s="71" t="s">
        <v>2848</v>
      </c>
      <c r="D8" s="72"/>
    </row>
    <row r="9" customHeight="1" spans="1:4">
      <c r="A9" s="79" t="s">
        <v>2849</v>
      </c>
      <c r="B9" s="72"/>
      <c r="C9" s="71" t="s">
        <v>2850</v>
      </c>
      <c r="D9" s="72"/>
    </row>
    <row r="10" customHeight="1" spans="1:4">
      <c r="A10" s="79" t="s">
        <v>2851</v>
      </c>
      <c r="B10" s="72"/>
      <c r="C10" s="71" t="s">
        <v>2852</v>
      </c>
      <c r="D10" s="72"/>
    </row>
    <row r="11" customHeight="1" spans="1:4">
      <c r="A11" s="79"/>
      <c r="B11" s="72"/>
      <c r="C11" s="69" t="s">
        <v>2826</v>
      </c>
      <c r="D11" s="70">
        <f>SUM(D12,D13,D14,D15,D16,D17,D18)</f>
        <v>0</v>
      </c>
    </row>
    <row r="12" customHeight="1" spans="1:4">
      <c r="A12" s="79"/>
      <c r="B12" s="72"/>
      <c r="C12" s="71" t="s">
        <v>2853</v>
      </c>
      <c r="D12" s="72"/>
    </row>
    <row r="13" customHeight="1" spans="1:4">
      <c r="A13" s="79" t="s">
        <v>2854</v>
      </c>
      <c r="B13" s="72"/>
      <c r="C13" s="71" t="s">
        <v>2855</v>
      </c>
      <c r="D13" s="72"/>
    </row>
    <row r="14" customHeight="1" spans="1:4">
      <c r="A14" s="79" t="s">
        <v>2856</v>
      </c>
      <c r="B14" s="72"/>
      <c r="C14" s="71" t="s">
        <v>2857</v>
      </c>
      <c r="D14" s="72"/>
    </row>
    <row r="15" customHeight="1" spans="1:4">
      <c r="A15" s="79" t="s">
        <v>2858</v>
      </c>
      <c r="B15" s="72"/>
      <c r="C15" s="71" t="s">
        <v>2859</v>
      </c>
      <c r="D15" s="72"/>
    </row>
    <row r="16" customHeight="1" spans="1:4">
      <c r="A16" s="79" t="s">
        <v>2860</v>
      </c>
      <c r="B16" s="72"/>
      <c r="C16" s="71" t="s">
        <v>2861</v>
      </c>
      <c r="D16" s="72"/>
    </row>
    <row r="17" customHeight="1" spans="1:4">
      <c r="A17" s="79" t="s">
        <v>2862</v>
      </c>
      <c r="B17" s="72"/>
      <c r="C17" s="71" t="s">
        <v>2863</v>
      </c>
      <c r="D17" s="72"/>
    </row>
    <row r="18" customHeight="1" spans="1:4">
      <c r="A18" s="79" t="s">
        <v>2864</v>
      </c>
      <c r="B18" s="72"/>
      <c r="C18" s="71" t="s">
        <v>2865</v>
      </c>
      <c r="D18" s="72"/>
    </row>
    <row r="19" customHeight="1" spans="1:4">
      <c r="A19" s="79" t="s">
        <v>2866</v>
      </c>
      <c r="B19" s="72"/>
      <c r="C19" s="69" t="s">
        <v>2832</v>
      </c>
      <c r="D19" s="70">
        <v>220</v>
      </c>
    </row>
    <row r="20" customHeight="1" spans="1:4">
      <c r="A20" s="79"/>
      <c r="B20" s="72"/>
      <c r="C20" s="71" t="s">
        <v>2832</v>
      </c>
      <c r="D20" s="72">
        <v>220</v>
      </c>
    </row>
    <row r="21" s="85" customFormat="1" customHeight="1" spans="1:4">
      <c r="A21" s="78" t="s">
        <v>2825</v>
      </c>
      <c r="B21" s="70"/>
      <c r="C21" s="73"/>
      <c r="D21" s="72"/>
    </row>
    <row r="22" customHeight="1" spans="1:4">
      <c r="A22" s="79" t="s">
        <v>2867</v>
      </c>
      <c r="B22" s="72"/>
      <c r="C22" s="71"/>
      <c r="D22" s="72"/>
    </row>
    <row r="23" customHeight="1" spans="1:4">
      <c r="A23" s="79" t="s">
        <v>2868</v>
      </c>
      <c r="B23" s="72"/>
      <c r="C23" s="71"/>
      <c r="D23" s="72"/>
    </row>
    <row r="24" s="85" customFormat="1" customHeight="1" spans="1:4">
      <c r="A24" s="78" t="s">
        <v>2827</v>
      </c>
      <c r="B24" s="70"/>
      <c r="C24" s="71"/>
      <c r="D24" s="72"/>
    </row>
    <row r="25" ht="30" customHeight="1" spans="1:4">
      <c r="A25" s="80" t="s">
        <v>2869</v>
      </c>
      <c r="B25" s="72"/>
      <c r="C25" s="71"/>
      <c r="D25" s="72"/>
    </row>
    <row r="26" ht="30" customHeight="1" spans="1:4">
      <c r="A26" s="81" t="s">
        <v>2831</v>
      </c>
      <c r="B26" s="91">
        <v>220</v>
      </c>
      <c r="C26" s="71"/>
      <c r="D26" s="72"/>
    </row>
    <row r="27" ht="30" customHeight="1" spans="1:4">
      <c r="A27" s="80"/>
      <c r="B27" s="72"/>
      <c r="C27" s="71"/>
      <c r="D27" s="72"/>
    </row>
    <row r="28" customHeight="1" spans="1:4">
      <c r="A28" s="79"/>
      <c r="B28" s="72"/>
      <c r="C28" s="71"/>
      <c r="D28" s="72"/>
    </row>
    <row r="29" customHeight="1" spans="1:4">
      <c r="A29" s="83" t="s">
        <v>2680</v>
      </c>
      <c r="B29" s="70">
        <f>SUM(B5,B26)</f>
        <v>220</v>
      </c>
      <c r="C29" s="74" t="s">
        <v>2681</v>
      </c>
      <c r="D29" s="70">
        <f>D5+D11+D19</f>
        <v>220</v>
      </c>
    </row>
    <row r="30" s="86" customFormat="1" ht="23.25" customHeight="1" spans="1:4">
      <c r="A30" s="84" t="s">
        <v>2835</v>
      </c>
      <c r="B30" s="72"/>
      <c r="C30" s="75" t="s">
        <v>2462</v>
      </c>
      <c r="D30" s="72"/>
    </row>
    <row r="31" ht="23.25" customHeight="1" spans="1:4">
      <c r="A31" s="84" t="s">
        <v>127</v>
      </c>
      <c r="B31" s="72"/>
      <c r="C31" s="75" t="s">
        <v>123</v>
      </c>
      <c r="D31" s="72"/>
    </row>
    <row r="32" ht="23.25" customHeight="1" spans="1:4">
      <c r="A32" s="84" t="s">
        <v>2870</v>
      </c>
      <c r="B32" s="72"/>
      <c r="C32" s="92"/>
      <c r="D32" s="72"/>
    </row>
    <row r="33" ht="23.25" customHeight="1" spans="1:4">
      <c r="A33" s="84"/>
      <c r="B33" s="72"/>
      <c r="C33" s="92"/>
      <c r="D33" s="72"/>
    </row>
    <row r="34" ht="23.25" customHeight="1" spans="1:4">
      <c r="A34" s="77" t="s">
        <v>130</v>
      </c>
      <c r="B34" s="70">
        <f>SUM(B29,B30,B31,B32)</f>
        <v>220</v>
      </c>
      <c r="C34" s="77" t="s">
        <v>131</v>
      </c>
      <c r="D34" s="70">
        <f>D29+D30+D31</f>
        <v>220</v>
      </c>
    </row>
    <row r="35" customHeight="1" spans="3:4">
      <c r="C35" s="87"/>
      <c r="D35" s="88"/>
    </row>
    <row r="36" customHeight="1" spans="2:2">
      <c r="B36" s="93"/>
    </row>
    <row r="37" s="85" customFormat="1" hidden="1" customHeight="1" spans="1:4">
      <c r="A37" s="90" t="s">
        <v>2871</v>
      </c>
      <c r="B37" s="93"/>
      <c r="C37" s="90"/>
      <c r="D37" s="90"/>
    </row>
    <row r="39" customHeight="1" spans="2:4">
      <c r="B39" s="93"/>
      <c r="D39" s="93"/>
    </row>
    <row r="40" customHeight="1" spans="3:4">
      <c r="C40" s="85"/>
      <c r="D40" s="85"/>
    </row>
    <row r="43" s="85" customFormat="1" customHeight="1" spans="1:4">
      <c r="A43" s="90"/>
      <c r="B43" s="90"/>
      <c r="C43" s="90"/>
      <c r="D43" s="90"/>
    </row>
    <row r="46" customHeight="1" spans="3:4">
      <c r="C46" s="85"/>
      <c r="D46" s="85"/>
    </row>
  </sheetData>
  <mergeCells count="1">
    <mergeCell ref="A2:D2"/>
  </mergeCells>
  <pageMargins left="0.7" right="0.7" top="0.75" bottom="0.75" header="0.3" footer="0.3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L47"/>
  <sheetViews>
    <sheetView workbookViewId="0">
      <pane xSplit="1" ySplit="4" topLeftCell="B17" activePane="bottomRight" state="frozen"/>
      <selection/>
      <selection pane="topRight"/>
      <selection pane="bottomLeft"/>
      <selection pane="bottomRight" activeCell="J36" sqref="J36"/>
    </sheetView>
  </sheetViews>
  <sheetFormatPr defaultColWidth="9" defaultRowHeight="14.25"/>
  <cols>
    <col min="1" max="1" width="30.875" style="432" customWidth="1"/>
    <col min="2" max="2" width="13.875" style="490" customWidth="1"/>
    <col min="3" max="3" width="27.25" style="432" customWidth="1"/>
    <col min="4" max="4" width="14.125" style="490" customWidth="1"/>
    <col min="5" max="18" width="9" style="432" customWidth="1"/>
    <col min="19" max="16384" width="9" style="432"/>
  </cols>
  <sheetData>
    <row r="1" spans="1:1">
      <c r="A1" s="343" t="s">
        <v>69</v>
      </c>
    </row>
    <row r="2" ht="46.5" customHeight="1" spans="1:4">
      <c r="A2" s="434" t="s">
        <v>70</v>
      </c>
      <c r="B2" s="434"/>
      <c r="C2" s="434"/>
      <c r="D2" s="434"/>
    </row>
    <row r="3" ht="21" customHeight="1" spans="1:4">
      <c r="A3" s="491"/>
      <c r="D3" s="490" t="s">
        <v>71</v>
      </c>
    </row>
    <row r="4" ht="29.25" customHeight="1" spans="1:4">
      <c r="A4" s="105" t="s">
        <v>72</v>
      </c>
      <c r="B4" s="492" t="s">
        <v>73</v>
      </c>
      <c r="C4" s="105" t="s">
        <v>72</v>
      </c>
      <c r="D4" s="492" t="s">
        <v>74</v>
      </c>
    </row>
    <row r="5" ht="18" customHeight="1" spans="1:4">
      <c r="A5" s="493" t="s">
        <v>75</v>
      </c>
      <c r="B5" s="494">
        <f>B6+B21</f>
        <v>286147</v>
      </c>
      <c r="C5" s="493" t="s">
        <v>76</v>
      </c>
      <c r="D5" s="227">
        <f>SUM(D6:D27)</f>
        <v>625506</v>
      </c>
    </row>
    <row r="6" ht="18" customHeight="1" spans="1:4">
      <c r="A6" s="495" t="s">
        <v>77</v>
      </c>
      <c r="B6" s="496">
        <f>SUM(B7:B20)</f>
        <v>205104</v>
      </c>
      <c r="C6" s="442" t="s">
        <v>78</v>
      </c>
      <c r="D6" s="370">
        <v>62434</v>
      </c>
    </row>
    <row r="7" ht="18" customHeight="1" spans="1:4">
      <c r="A7" s="442" t="s">
        <v>79</v>
      </c>
      <c r="B7" s="370">
        <v>120314</v>
      </c>
      <c r="C7" s="442" t="s">
        <v>80</v>
      </c>
      <c r="D7" s="370">
        <v>199</v>
      </c>
    </row>
    <row r="8" ht="18" customHeight="1" spans="1:4">
      <c r="A8" s="442" t="s">
        <v>81</v>
      </c>
      <c r="B8" s="370">
        <v>7026</v>
      </c>
      <c r="C8" s="442" t="s">
        <v>82</v>
      </c>
      <c r="D8" s="370">
        <v>11536</v>
      </c>
    </row>
    <row r="9" ht="18" customHeight="1" spans="1:4">
      <c r="A9" s="442" t="s">
        <v>83</v>
      </c>
      <c r="B9" s="370">
        <v>4206</v>
      </c>
      <c r="C9" s="442" t="s">
        <v>84</v>
      </c>
      <c r="D9" s="370">
        <v>94951</v>
      </c>
    </row>
    <row r="10" ht="18" customHeight="1" spans="1:4">
      <c r="A10" s="442" t="s">
        <v>85</v>
      </c>
      <c r="B10" s="370">
        <v>700</v>
      </c>
      <c r="C10" s="442" t="s">
        <v>86</v>
      </c>
      <c r="D10" s="370">
        <v>11740</v>
      </c>
    </row>
    <row r="11" ht="18" customHeight="1" spans="1:12">
      <c r="A11" s="442" t="s">
        <v>87</v>
      </c>
      <c r="B11" s="370">
        <v>4306</v>
      </c>
      <c r="C11" s="442" t="s">
        <v>88</v>
      </c>
      <c r="D11" s="370">
        <v>4096</v>
      </c>
      <c r="L11" s="503"/>
    </row>
    <row r="12" ht="18" customHeight="1" spans="1:4">
      <c r="A12" s="442" t="s">
        <v>89</v>
      </c>
      <c r="B12" s="370">
        <v>2658</v>
      </c>
      <c r="C12" s="442" t="s">
        <v>90</v>
      </c>
      <c r="D12" s="370">
        <v>99920</v>
      </c>
    </row>
    <row r="13" ht="18" customHeight="1" spans="1:4">
      <c r="A13" s="442" t="s">
        <v>91</v>
      </c>
      <c r="B13" s="370">
        <v>1758</v>
      </c>
      <c r="C13" s="442" t="s">
        <v>92</v>
      </c>
      <c r="D13" s="370">
        <v>42846</v>
      </c>
    </row>
    <row r="14" ht="18" customHeight="1" spans="1:4">
      <c r="A14" s="442" t="s">
        <v>93</v>
      </c>
      <c r="B14" s="370">
        <v>5533</v>
      </c>
      <c r="C14" s="442" t="s">
        <v>94</v>
      </c>
      <c r="D14" s="370">
        <v>5280</v>
      </c>
    </row>
    <row r="15" ht="18" customHeight="1" spans="1:4">
      <c r="A15" s="442" t="s">
        <v>95</v>
      </c>
      <c r="B15" s="370">
        <v>10269</v>
      </c>
      <c r="C15" s="442" t="s">
        <v>96</v>
      </c>
      <c r="D15" s="370">
        <v>19338</v>
      </c>
    </row>
    <row r="16" ht="18" customHeight="1" spans="1:4">
      <c r="A16" s="442" t="s">
        <v>97</v>
      </c>
      <c r="B16" s="370">
        <v>3605</v>
      </c>
      <c r="C16" s="442" t="s">
        <v>98</v>
      </c>
      <c r="D16" s="370">
        <v>62729</v>
      </c>
    </row>
    <row r="17" ht="18" customHeight="1" spans="1:4">
      <c r="A17" s="442" t="s">
        <v>99</v>
      </c>
      <c r="B17" s="370">
        <v>40225</v>
      </c>
      <c r="C17" s="442" t="s">
        <v>100</v>
      </c>
      <c r="D17" s="370">
        <v>11360</v>
      </c>
    </row>
    <row r="18" ht="18" customHeight="1" spans="1:4">
      <c r="A18" s="442" t="s">
        <v>101</v>
      </c>
      <c r="B18" s="370">
        <v>4402</v>
      </c>
      <c r="C18" s="442" t="s">
        <v>102</v>
      </c>
      <c r="D18" s="370">
        <v>10</v>
      </c>
    </row>
    <row r="19" ht="18" customHeight="1" spans="1:4">
      <c r="A19" s="442" t="s">
        <v>103</v>
      </c>
      <c r="B19" s="370">
        <v>102</v>
      </c>
      <c r="C19" s="442" t="s">
        <v>104</v>
      </c>
      <c r="D19" s="370"/>
    </row>
    <row r="20" ht="18" customHeight="1" spans="1:4">
      <c r="A20" s="442" t="s">
        <v>105</v>
      </c>
      <c r="B20" s="370">
        <f t="shared" ref="B20" si="0">I20*1.06</f>
        <v>0</v>
      </c>
      <c r="C20" s="442" t="s">
        <v>106</v>
      </c>
      <c r="D20" s="370">
        <v>145</v>
      </c>
    </row>
    <row r="21" ht="18" customHeight="1" spans="1:4">
      <c r="A21" s="495" t="s">
        <v>107</v>
      </c>
      <c r="B21" s="423">
        <f>SUM(B22:B28)</f>
        <v>81043</v>
      </c>
      <c r="C21" s="442" t="s">
        <v>108</v>
      </c>
      <c r="D21" s="370">
        <v>3014</v>
      </c>
    </row>
    <row r="22" ht="18" customHeight="1" spans="1:4">
      <c r="A22" s="442" t="s">
        <v>109</v>
      </c>
      <c r="B22" s="370">
        <v>5720</v>
      </c>
      <c r="C22" s="442" t="s">
        <v>110</v>
      </c>
      <c r="D22" s="370">
        <v>5000</v>
      </c>
    </row>
    <row r="23" ht="18" customHeight="1" spans="1:4">
      <c r="A23" s="442" t="s">
        <v>111</v>
      </c>
      <c r="B23" s="370">
        <v>50316</v>
      </c>
      <c r="C23" s="442" t="s">
        <v>112</v>
      </c>
      <c r="D23" s="370">
        <v>12</v>
      </c>
    </row>
    <row r="24" ht="18" customHeight="1" spans="1:4">
      <c r="A24" s="442" t="s">
        <v>113</v>
      </c>
      <c r="B24" s="370">
        <v>14055</v>
      </c>
      <c r="C24" s="442" t="s">
        <v>114</v>
      </c>
      <c r="D24" s="370">
        <v>1427</v>
      </c>
    </row>
    <row r="25" ht="35.1" customHeight="1" spans="1:4">
      <c r="A25" s="444" t="s">
        <v>115</v>
      </c>
      <c r="B25" s="370">
        <v>5100</v>
      </c>
      <c r="C25" s="442" t="s">
        <v>116</v>
      </c>
      <c r="D25" s="370">
        <v>2000</v>
      </c>
    </row>
    <row r="26" ht="18" customHeight="1" spans="1:4">
      <c r="A26" s="442" t="s">
        <v>117</v>
      </c>
      <c r="B26" s="370">
        <f t="shared" ref="B26:B27" si="1">I26*1.06</f>
        <v>0</v>
      </c>
      <c r="C26" s="442" t="s">
        <v>118</v>
      </c>
      <c r="D26" s="370">
        <v>174171</v>
      </c>
    </row>
    <row r="27" ht="18" customHeight="1" spans="1:4">
      <c r="A27" s="442" t="s">
        <v>119</v>
      </c>
      <c r="B27" s="370">
        <f t="shared" si="1"/>
        <v>0</v>
      </c>
      <c r="C27" s="442" t="s">
        <v>120</v>
      </c>
      <c r="D27" s="370">
        <v>13298</v>
      </c>
    </row>
    <row r="28" ht="18" customHeight="1" spans="1:4">
      <c r="A28" s="442" t="s">
        <v>121</v>
      </c>
      <c r="B28" s="370">
        <v>5852</v>
      </c>
      <c r="C28" s="442"/>
      <c r="D28" s="370"/>
    </row>
    <row r="29" ht="18" customHeight="1" spans="1:4">
      <c r="A29" s="493" t="s">
        <v>122</v>
      </c>
      <c r="B29" s="227">
        <f>SUM(B30:B34)</f>
        <v>307440</v>
      </c>
      <c r="C29" s="493" t="s">
        <v>123</v>
      </c>
      <c r="D29" s="370">
        <v>56052</v>
      </c>
    </row>
    <row r="30" ht="18" customHeight="1" spans="1:4">
      <c r="A30" s="442" t="s">
        <v>124</v>
      </c>
      <c r="B30" s="370">
        <v>8728</v>
      </c>
      <c r="C30" s="493"/>
      <c r="D30" s="370"/>
    </row>
    <row r="31" ht="18" customHeight="1" spans="1:4">
      <c r="A31" s="442" t="s">
        <v>125</v>
      </c>
      <c r="B31" s="370">
        <v>268204</v>
      </c>
      <c r="C31" s="493"/>
      <c r="D31" s="370"/>
    </row>
    <row r="32" ht="18" customHeight="1" spans="1:4">
      <c r="A32" s="442" t="s">
        <v>126</v>
      </c>
      <c r="B32" s="370">
        <v>30508</v>
      </c>
      <c r="C32" s="493"/>
      <c r="D32" s="370"/>
    </row>
    <row r="33" ht="18" hidden="1" customHeight="1" spans="1:4">
      <c r="A33" s="442"/>
      <c r="B33" s="370">
        <v>0</v>
      </c>
      <c r="C33" s="493"/>
      <c r="D33" s="218"/>
    </row>
    <row r="34" ht="18" hidden="1" customHeight="1" spans="1:4">
      <c r="A34" s="442"/>
      <c r="B34" s="370">
        <v>0</v>
      </c>
      <c r="C34" s="493"/>
      <c r="D34" s="218"/>
    </row>
    <row r="35" ht="18" customHeight="1" spans="1:4">
      <c r="A35" s="493" t="s">
        <v>127</v>
      </c>
      <c r="B35" s="497">
        <v>5474</v>
      </c>
      <c r="C35" s="493"/>
      <c r="D35" s="370"/>
    </row>
    <row r="36" ht="18" customHeight="1" spans="1:4">
      <c r="A36" s="493" t="s">
        <v>128</v>
      </c>
      <c r="B36" s="423"/>
      <c r="C36" s="498"/>
      <c r="D36" s="218"/>
    </row>
    <row r="37" ht="18" customHeight="1" spans="1:4">
      <c r="A37" s="493" t="s">
        <v>129</v>
      </c>
      <c r="B37" s="423">
        <v>82497</v>
      </c>
      <c r="C37" s="493"/>
      <c r="D37" s="218"/>
    </row>
    <row r="38" ht="18" hidden="1" customHeight="1" spans="1:4">
      <c r="A38" s="498"/>
      <c r="B38" s="499"/>
      <c r="C38" s="498"/>
      <c r="D38" s="218"/>
    </row>
    <row r="39" ht="18" customHeight="1" spans="1:4">
      <c r="A39" s="455" t="s">
        <v>130</v>
      </c>
      <c r="B39" s="499">
        <f>B5+B29+B35+B36+B37</f>
        <v>681558</v>
      </c>
      <c r="C39" s="455" t="s">
        <v>131</v>
      </c>
      <c r="D39" s="499">
        <f>D5+D29+D30+D35</f>
        <v>681558</v>
      </c>
    </row>
    <row r="40" ht="19.5" hidden="1" customHeight="1" spans="1:2">
      <c r="A40" s="500" t="s">
        <v>132</v>
      </c>
      <c r="B40" s="501">
        <v>188737</v>
      </c>
    </row>
    <row r="41" hidden="1" spans="1:9">
      <c r="A41" s="502" t="s">
        <v>133</v>
      </c>
      <c r="B41" s="502">
        <v>1603019</v>
      </c>
      <c r="C41" s="502" t="s">
        <v>134</v>
      </c>
      <c r="D41" s="502">
        <v>3362078</v>
      </c>
      <c r="I41" s="433"/>
    </row>
    <row r="42" hidden="1"/>
    <row r="43" hidden="1"/>
    <row r="47" spans="3:3">
      <c r="C47" s="433"/>
    </row>
  </sheetData>
  <mergeCells count="1">
    <mergeCell ref="A2:D2"/>
  </mergeCells>
  <printOptions horizontalCentered="1"/>
  <pageMargins left="0.25" right="0.25" top="0.75" bottom="0.75" header="0.3" footer="0.3"/>
  <pageSetup paperSize="9" scale="93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46"/>
  <sheetViews>
    <sheetView showZeros="0" workbookViewId="0">
      <pane xSplit="1" ySplit="4" topLeftCell="B18" activePane="bottomRight" state="frozen"/>
      <selection/>
      <selection pane="topRight"/>
      <selection pane="bottomLeft"/>
      <selection pane="bottomRight" activeCell="B26" sqref="B26"/>
    </sheetView>
  </sheetViews>
  <sheetFormatPr defaultColWidth="9" defaultRowHeight="21" customHeight="1" outlineLevelCol="3"/>
  <cols>
    <col min="1" max="1" width="35.75" style="63" customWidth="1"/>
    <col min="2" max="2" width="12.125" style="63" customWidth="1"/>
    <col min="3" max="3" width="37.875" style="63" customWidth="1"/>
    <col min="4" max="4" width="10.125" style="63" customWidth="1"/>
    <col min="5" max="11" width="9" style="63"/>
    <col min="12" max="12" width="7.25" style="63" customWidth="1"/>
    <col min="13" max="14" width="9" style="63" hidden="1" customWidth="1"/>
    <col min="15" max="16384" width="9" style="63"/>
  </cols>
  <sheetData>
    <row r="1" ht="23.25" customHeight="1" spans="1:1">
      <c r="A1" s="62" t="s">
        <v>2872</v>
      </c>
    </row>
    <row r="2" ht="41.25" customHeight="1" spans="1:4">
      <c r="A2" s="64" t="s">
        <v>54</v>
      </c>
      <c r="B2" s="64"/>
      <c r="C2" s="64"/>
      <c r="D2" s="64"/>
    </row>
    <row r="3" customHeight="1" spans="4:4">
      <c r="D3" s="66" t="s">
        <v>71</v>
      </c>
    </row>
    <row r="4" ht="39" customHeight="1" spans="1:4">
      <c r="A4" s="67" t="s">
        <v>2437</v>
      </c>
      <c r="B4" s="68" t="s">
        <v>73</v>
      </c>
      <c r="C4" s="67" t="s">
        <v>2437</v>
      </c>
      <c r="D4" s="68" t="s">
        <v>74</v>
      </c>
    </row>
    <row r="5" s="85" customFormat="1" customHeight="1" spans="1:4">
      <c r="A5" s="78" t="s">
        <v>2823</v>
      </c>
      <c r="B5" s="70">
        <f>SUM(B6,B7,B8,B9,B10,B11,B12,B13,B14,B15,B16,B17,B18,B19,B20)</f>
        <v>0</v>
      </c>
      <c r="C5" s="69" t="s">
        <v>2824</v>
      </c>
      <c r="D5" s="70">
        <f>SUM(D6,D7,D8,D9,D10)</f>
        <v>0</v>
      </c>
    </row>
    <row r="6" customHeight="1" spans="1:4">
      <c r="A6" s="79" t="s">
        <v>2849</v>
      </c>
      <c r="B6" s="72"/>
      <c r="C6" s="71" t="s">
        <v>2850</v>
      </c>
      <c r="D6" s="72"/>
    </row>
    <row r="7" customHeight="1" spans="1:4">
      <c r="A7" s="79" t="s">
        <v>2845</v>
      </c>
      <c r="B7" s="72"/>
      <c r="C7" s="71" t="s">
        <v>2846</v>
      </c>
      <c r="D7" s="72"/>
    </row>
    <row r="8" customHeight="1" spans="1:4">
      <c r="A8" s="79" t="s">
        <v>2847</v>
      </c>
      <c r="B8" s="72"/>
      <c r="C8" s="71" t="s">
        <v>2848</v>
      </c>
      <c r="D8" s="72"/>
    </row>
    <row r="9" customHeight="1" spans="1:4">
      <c r="A9" s="79" t="s">
        <v>2873</v>
      </c>
      <c r="B9" s="72"/>
      <c r="C9" s="71"/>
      <c r="D9" s="72"/>
    </row>
    <row r="10" customHeight="1" spans="1:4">
      <c r="A10" s="79" t="s">
        <v>2851</v>
      </c>
      <c r="B10" s="72"/>
      <c r="C10" s="71" t="s">
        <v>2852</v>
      </c>
      <c r="D10" s="72"/>
    </row>
    <row r="11" customHeight="1" spans="1:4">
      <c r="A11" s="79"/>
      <c r="B11" s="72"/>
      <c r="C11" s="69" t="s">
        <v>2826</v>
      </c>
      <c r="D11" s="70">
        <f>SUM(D12,D13,D14,D15,D16,D17,D18)</f>
        <v>0</v>
      </c>
    </row>
    <row r="12" customHeight="1" spans="1:4">
      <c r="A12" s="79"/>
      <c r="B12" s="72"/>
      <c r="C12" s="71" t="s">
        <v>2853</v>
      </c>
      <c r="D12" s="72"/>
    </row>
    <row r="13" customHeight="1" spans="1:4">
      <c r="A13" s="79" t="s">
        <v>2854</v>
      </c>
      <c r="B13" s="72"/>
      <c r="C13" s="71" t="s">
        <v>2855</v>
      </c>
      <c r="D13" s="72"/>
    </row>
    <row r="14" customHeight="1" spans="1:4">
      <c r="A14" s="79" t="s">
        <v>2856</v>
      </c>
      <c r="B14" s="72"/>
      <c r="C14" s="71" t="s">
        <v>2857</v>
      </c>
      <c r="D14" s="72"/>
    </row>
    <row r="15" customHeight="1" spans="1:4">
      <c r="A15" s="79" t="s">
        <v>2858</v>
      </c>
      <c r="B15" s="72"/>
      <c r="C15" s="71" t="s">
        <v>2859</v>
      </c>
      <c r="D15" s="72"/>
    </row>
    <row r="16" customHeight="1" spans="1:4">
      <c r="A16" s="79" t="s">
        <v>2860</v>
      </c>
      <c r="B16" s="72"/>
      <c r="C16" s="71" t="s">
        <v>2861</v>
      </c>
      <c r="D16" s="72"/>
    </row>
    <row r="17" customHeight="1" spans="1:4">
      <c r="A17" s="79" t="s">
        <v>2862</v>
      </c>
      <c r="B17" s="72"/>
      <c r="C17" s="71" t="s">
        <v>2863</v>
      </c>
      <c r="D17" s="72"/>
    </row>
    <row r="18" customHeight="1" spans="1:4">
      <c r="A18" s="79" t="s">
        <v>2864</v>
      </c>
      <c r="B18" s="72"/>
      <c r="C18" s="71" t="s">
        <v>2865</v>
      </c>
      <c r="D18" s="72"/>
    </row>
    <row r="19" customHeight="1" spans="1:4">
      <c r="A19" s="79" t="s">
        <v>2866</v>
      </c>
      <c r="B19" s="72"/>
      <c r="C19" s="69" t="s">
        <v>2832</v>
      </c>
      <c r="D19" s="70">
        <v>220</v>
      </c>
    </row>
    <row r="20" customHeight="1" spans="1:4">
      <c r="A20" s="79"/>
      <c r="B20" s="72"/>
      <c r="C20" s="71" t="s">
        <v>2832</v>
      </c>
      <c r="D20" s="72">
        <v>220</v>
      </c>
    </row>
    <row r="21" s="85" customFormat="1" customHeight="1" spans="1:4">
      <c r="A21" s="78" t="s">
        <v>2825</v>
      </c>
      <c r="B21" s="70"/>
      <c r="C21" s="73"/>
      <c r="D21" s="72"/>
    </row>
    <row r="22" customHeight="1" spans="1:4">
      <c r="A22" s="79" t="s">
        <v>2867</v>
      </c>
      <c r="B22" s="72"/>
      <c r="C22" s="71"/>
      <c r="D22" s="72"/>
    </row>
    <row r="23" customHeight="1" spans="1:4">
      <c r="A23" s="79" t="s">
        <v>2868</v>
      </c>
      <c r="B23" s="72"/>
      <c r="C23" s="71"/>
      <c r="D23" s="72"/>
    </row>
    <row r="24" s="85" customFormat="1" customHeight="1" spans="1:4">
      <c r="A24" s="78" t="s">
        <v>2827</v>
      </c>
      <c r="B24" s="70"/>
      <c r="C24" s="71"/>
      <c r="D24" s="72"/>
    </row>
    <row r="25" ht="30" customHeight="1" spans="1:4">
      <c r="A25" s="80" t="s">
        <v>2869</v>
      </c>
      <c r="B25" s="72"/>
      <c r="C25" s="71"/>
      <c r="D25" s="72"/>
    </row>
    <row r="26" ht="30" customHeight="1" spans="1:4">
      <c r="A26" s="81" t="s">
        <v>2831</v>
      </c>
      <c r="B26" s="82">
        <v>220</v>
      </c>
      <c r="C26" s="71"/>
      <c r="D26" s="72"/>
    </row>
    <row r="27" ht="30" customHeight="1" spans="1:4">
      <c r="A27" s="80"/>
      <c r="B27" s="72"/>
      <c r="C27" s="71"/>
      <c r="D27" s="72"/>
    </row>
    <row r="28" customHeight="1" spans="1:4">
      <c r="A28" s="79"/>
      <c r="B28" s="72"/>
      <c r="C28" s="71"/>
      <c r="D28" s="72"/>
    </row>
    <row r="29" customHeight="1" spans="1:4">
      <c r="A29" s="83" t="s">
        <v>2680</v>
      </c>
      <c r="B29" s="70">
        <f>SUM(B5,B26)</f>
        <v>220</v>
      </c>
      <c r="C29" s="74" t="s">
        <v>2681</v>
      </c>
      <c r="D29" s="70">
        <f>D5+D11+D19</f>
        <v>220</v>
      </c>
    </row>
    <row r="30" s="86" customFormat="1" ht="23.25" customHeight="1" spans="1:4">
      <c r="A30" s="84" t="s">
        <v>2835</v>
      </c>
      <c r="B30" s="72"/>
      <c r="C30" s="75" t="s">
        <v>2462</v>
      </c>
      <c r="D30" s="72"/>
    </row>
    <row r="31" ht="23.25" customHeight="1" spans="1:4">
      <c r="A31" s="84" t="s">
        <v>127</v>
      </c>
      <c r="B31" s="72"/>
      <c r="C31" s="75" t="s">
        <v>123</v>
      </c>
      <c r="D31" s="72"/>
    </row>
    <row r="32" ht="23.25" customHeight="1" spans="1:4">
      <c r="A32" s="84" t="s">
        <v>2870</v>
      </c>
      <c r="B32" s="72"/>
      <c r="C32" s="76"/>
      <c r="D32" s="72"/>
    </row>
    <row r="33" ht="23.25" customHeight="1" spans="1:4">
      <c r="A33" s="84"/>
      <c r="B33" s="72"/>
      <c r="C33" s="76"/>
      <c r="D33" s="72"/>
    </row>
    <row r="34" ht="23.25" customHeight="1" spans="1:4">
      <c r="A34" s="77" t="s">
        <v>130</v>
      </c>
      <c r="B34" s="70">
        <f>SUM(B29,B30,B31,B32)</f>
        <v>220</v>
      </c>
      <c r="C34" s="77" t="s">
        <v>131</v>
      </c>
      <c r="D34" s="70">
        <f>D19+D11+D5</f>
        <v>220</v>
      </c>
    </row>
    <row r="35" customHeight="1" spans="3:4">
      <c r="C35" s="87"/>
      <c r="D35" s="88"/>
    </row>
    <row r="36" customHeight="1" spans="2:2">
      <c r="B36" s="89"/>
    </row>
    <row r="37" s="85" customFormat="1" hidden="1" customHeight="1" spans="1:4">
      <c r="A37" s="63" t="s">
        <v>2871</v>
      </c>
      <c r="B37" s="89"/>
      <c r="C37" s="63"/>
      <c r="D37" s="63"/>
    </row>
    <row r="39" customHeight="1" spans="2:4">
      <c r="B39" s="89"/>
      <c r="D39" s="89"/>
    </row>
    <row r="40" customHeight="1" spans="3:4">
      <c r="C40" s="85"/>
      <c r="D40" s="85"/>
    </row>
    <row r="43" s="85" customFormat="1" customHeight="1" spans="1:4">
      <c r="A43" s="63"/>
      <c r="B43" s="63"/>
      <c r="C43" s="63"/>
      <c r="D43" s="63"/>
    </row>
    <row r="46" customHeight="1" spans="3:4">
      <c r="C46" s="85"/>
      <c r="D46" s="85"/>
    </row>
  </sheetData>
  <mergeCells count="1">
    <mergeCell ref="A2:D2"/>
  </mergeCells>
  <printOptions horizontalCentered="1"/>
  <pageMargins left="0.590551181102362" right="0.590551181102362" top="0.94488188976378" bottom="0.94488188976378" header="0.31496062992126" footer="0.31496062992126"/>
  <pageSetup paperSize="9" scale="85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34"/>
  <sheetViews>
    <sheetView workbookViewId="0">
      <selection activeCell="D33" sqref="D33"/>
    </sheetView>
  </sheetViews>
  <sheetFormatPr defaultColWidth="9" defaultRowHeight="14.25" outlineLevelCol="3"/>
  <cols>
    <col min="1" max="1" width="36.875" customWidth="1"/>
    <col min="2" max="2" width="39.875" customWidth="1"/>
    <col min="3" max="5" width="24.625" customWidth="1"/>
  </cols>
  <sheetData>
    <row r="1" spans="1:4">
      <c r="A1" s="62" t="s">
        <v>2874</v>
      </c>
      <c r="B1" s="63"/>
      <c r="C1" s="63"/>
      <c r="D1" s="63"/>
    </row>
    <row r="2" ht="25.5" customHeight="1" spans="1:4">
      <c r="A2" s="64" t="s">
        <v>56</v>
      </c>
      <c r="B2" s="64"/>
      <c r="C2" s="65"/>
      <c r="D2" s="65"/>
    </row>
    <row r="3" spans="1:3">
      <c r="A3" s="63"/>
      <c r="B3" s="66" t="s">
        <v>71</v>
      </c>
      <c r="C3" s="63"/>
    </row>
    <row r="4" spans="1:2">
      <c r="A4" s="67" t="s">
        <v>2437</v>
      </c>
      <c r="B4" s="68" t="s">
        <v>73</v>
      </c>
    </row>
    <row r="5" spans="1:2">
      <c r="A5" s="78" t="s">
        <v>2823</v>
      </c>
      <c r="B5" s="70">
        <f>SUM(B6,B7,B8,B9,B10,B11,B12,B13,B14,B15,B16,B17,B18,B19,B20)</f>
        <v>0</v>
      </c>
    </row>
    <row r="6" spans="1:2">
      <c r="A6" s="79" t="s">
        <v>2849</v>
      </c>
      <c r="B6" s="72"/>
    </row>
    <row r="7" spans="1:2">
      <c r="A7" s="79" t="s">
        <v>2845</v>
      </c>
      <c r="B7" s="72"/>
    </row>
    <row r="8" spans="1:2">
      <c r="A8" s="79" t="s">
        <v>2847</v>
      </c>
      <c r="B8" s="72"/>
    </row>
    <row r="9" spans="1:2">
      <c r="A9" s="79" t="s">
        <v>2873</v>
      </c>
      <c r="B9" s="72"/>
    </row>
    <row r="10" spans="1:2">
      <c r="A10" s="79" t="s">
        <v>2851</v>
      </c>
      <c r="B10" s="72"/>
    </row>
    <row r="11" spans="1:2">
      <c r="A11" s="79"/>
      <c r="B11" s="72"/>
    </row>
    <row r="12" spans="1:2">
      <c r="A12" s="79"/>
      <c r="B12" s="72"/>
    </row>
    <row r="13" spans="1:2">
      <c r="A13" s="79" t="s">
        <v>2854</v>
      </c>
      <c r="B13" s="72"/>
    </row>
    <row r="14" spans="1:2">
      <c r="A14" s="79" t="s">
        <v>2856</v>
      </c>
      <c r="B14" s="72"/>
    </row>
    <row r="15" spans="1:2">
      <c r="A15" s="79" t="s">
        <v>2858</v>
      </c>
      <c r="B15" s="72"/>
    </row>
    <row r="16" spans="1:2">
      <c r="A16" s="79" t="s">
        <v>2860</v>
      </c>
      <c r="B16" s="72"/>
    </row>
    <row r="17" spans="1:2">
      <c r="A17" s="79" t="s">
        <v>2862</v>
      </c>
      <c r="B17" s="72"/>
    </row>
    <row r="18" spans="1:2">
      <c r="A18" s="79" t="s">
        <v>2864</v>
      </c>
      <c r="B18" s="72"/>
    </row>
    <row r="19" spans="1:2">
      <c r="A19" s="79" t="s">
        <v>2866</v>
      </c>
      <c r="B19" s="72"/>
    </row>
    <row r="20" spans="1:2">
      <c r="A20" s="79"/>
      <c r="B20" s="72"/>
    </row>
    <row r="21" spans="1:2">
      <c r="A21" s="78" t="s">
        <v>2825</v>
      </c>
      <c r="B21" s="70"/>
    </row>
    <row r="22" spans="1:2">
      <c r="A22" s="79" t="s">
        <v>2867</v>
      </c>
      <c r="B22" s="72"/>
    </row>
    <row r="23" spans="1:2">
      <c r="A23" s="79" t="s">
        <v>2868</v>
      </c>
      <c r="B23" s="72"/>
    </row>
    <row r="24" spans="1:2">
      <c r="A24" s="78" t="s">
        <v>2827</v>
      </c>
      <c r="B24" s="70"/>
    </row>
    <row r="25" ht="28.5" spans="1:2">
      <c r="A25" s="80" t="s">
        <v>2869</v>
      </c>
      <c r="B25" s="72"/>
    </row>
    <row r="26" spans="1:2">
      <c r="A26" s="81" t="s">
        <v>2831</v>
      </c>
      <c r="B26" s="82">
        <v>220</v>
      </c>
    </row>
    <row r="27" spans="1:2">
      <c r="A27" s="80"/>
      <c r="B27" s="72"/>
    </row>
    <row r="28" spans="1:2">
      <c r="A28" s="79"/>
      <c r="B28" s="72"/>
    </row>
    <row r="29" spans="1:2">
      <c r="A29" s="83" t="s">
        <v>2680</v>
      </c>
      <c r="B29" s="70">
        <f>SUM(B5,B26)</f>
        <v>220</v>
      </c>
    </row>
    <row r="30" spans="1:2">
      <c r="A30" s="84" t="s">
        <v>2835</v>
      </c>
      <c r="B30" s="72"/>
    </row>
    <row r="31" spans="1:2">
      <c r="A31" s="84" t="s">
        <v>127</v>
      </c>
      <c r="B31" s="72"/>
    </row>
    <row r="32" spans="1:2">
      <c r="A32" s="84" t="s">
        <v>2870</v>
      </c>
      <c r="B32" s="72"/>
    </row>
    <row r="33" spans="1:2">
      <c r="A33" s="84"/>
      <c r="B33" s="72"/>
    </row>
    <row r="34" spans="1:2">
      <c r="A34" s="77" t="s">
        <v>130</v>
      </c>
      <c r="B34" s="70">
        <f>SUM(B29,B30,B31,B32)</f>
        <v>220</v>
      </c>
    </row>
  </sheetData>
  <mergeCells count="1">
    <mergeCell ref="A2:B2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34"/>
  <sheetViews>
    <sheetView workbookViewId="0">
      <selection activeCell="C25" sqref="C25"/>
    </sheetView>
  </sheetViews>
  <sheetFormatPr defaultColWidth="9" defaultRowHeight="14.25" outlineLevelCol="3"/>
  <cols>
    <col min="1" max="5" width="36.375" customWidth="1"/>
  </cols>
  <sheetData>
    <row r="1" spans="1:4">
      <c r="A1" s="62" t="s">
        <v>2685</v>
      </c>
      <c r="B1" s="63"/>
      <c r="C1" s="63"/>
      <c r="D1" s="63"/>
    </row>
    <row r="2" ht="25.5" customHeight="1" spans="1:4">
      <c r="A2" s="64" t="s">
        <v>58</v>
      </c>
      <c r="B2" s="64"/>
      <c r="C2" s="65"/>
      <c r="D2" s="65"/>
    </row>
    <row r="3" spans="1:3">
      <c r="A3" s="63"/>
      <c r="B3" s="66" t="s">
        <v>71</v>
      </c>
      <c r="C3" s="63"/>
    </row>
    <row r="4" spans="1:2">
      <c r="A4" s="67" t="s">
        <v>2437</v>
      </c>
      <c r="B4" s="68" t="s">
        <v>74</v>
      </c>
    </row>
    <row r="5" spans="1:2">
      <c r="A5" s="69" t="s">
        <v>2824</v>
      </c>
      <c r="B5" s="70">
        <f>SUM(B6,B7,B8,B9,B10)</f>
        <v>0</v>
      </c>
    </row>
    <row r="6" spans="1:2">
      <c r="A6" s="71" t="s">
        <v>2850</v>
      </c>
      <c r="B6" s="72"/>
    </row>
    <row r="7" spans="1:2">
      <c r="A7" s="71" t="s">
        <v>2846</v>
      </c>
      <c r="B7" s="72"/>
    </row>
    <row r="8" spans="1:2">
      <c r="A8" s="71" t="s">
        <v>2848</v>
      </c>
      <c r="B8" s="72"/>
    </row>
    <row r="9" spans="1:2">
      <c r="A9" s="71"/>
      <c r="B9" s="72"/>
    </row>
    <row r="10" spans="1:2">
      <c r="A10" s="71" t="s">
        <v>2852</v>
      </c>
      <c r="B10" s="72"/>
    </row>
    <row r="11" spans="1:2">
      <c r="A11" s="69" t="s">
        <v>2826</v>
      </c>
      <c r="B11" s="70">
        <f>SUM(B12,B13,B14,B15,B16,B17,B18)</f>
        <v>0</v>
      </c>
    </row>
    <row r="12" spans="1:2">
      <c r="A12" s="71" t="s">
        <v>2853</v>
      </c>
      <c r="B12" s="72"/>
    </row>
    <row r="13" spans="1:2">
      <c r="A13" s="71" t="s">
        <v>2855</v>
      </c>
      <c r="B13" s="72"/>
    </row>
    <row r="14" spans="1:2">
      <c r="A14" s="71" t="s">
        <v>2857</v>
      </c>
      <c r="B14" s="72"/>
    </row>
    <row r="15" spans="1:2">
      <c r="A15" s="71" t="s">
        <v>2859</v>
      </c>
      <c r="B15" s="72"/>
    </row>
    <row r="16" spans="1:2">
      <c r="A16" s="71" t="s">
        <v>2861</v>
      </c>
      <c r="B16" s="72"/>
    </row>
    <row r="17" spans="1:2">
      <c r="A17" s="71" t="s">
        <v>2863</v>
      </c>
      <c r="B17" s="72"/>
    </row>
    <row r="18" spans="1:2">
      <c r="A18" s="71" t="s">
        <v>2865</v>
      </c>
      <c r="B18" s="72"/>
    </row>
    <row r="19" spans="1:2">
      <c r="A19" s="69" t="s">
        <v>2832</v>
      </c>
      <c r="B19" s="70">
        <v>220</v>
      </c>
    </row>
    <row r="20" spans="1:2">
      <c r="A20" s="71" t="s">
        <v>2832</v>
      </c>
      <c r="B20" s="72">
        <v>220</v>
      </c>
    </row>
    <row r="21" spans="1:2">
      <c r="A21" s="73"/>
      <c r="B21" s="72"/>
    </row>
    <row r="22" spans="1:2">
      <c r="A22" s="71"/>
      <c r="B22" s="72"/>
    </row>
    <row r="23" spans="1:2">
      <c r="A23" s="71"/>
      <c r="B23" s="72"/>
    </row>
    <row r="24" spans="1:2">
      <c r="A24" s="71"/>
      <c r="B24" s="72"/>
    </row>
    <row r="25" spans="1:2">
      <c r="A25" s="71"/>
      <c r="B25" s="72"/>
    </row>
    <row r="26" spans="1:2">
      <c r="A26" s="71"/>
      <c r="B26" s="72"/>
    </row>
    <row r="27" spans="1:2">
      <c r="A27" s="71"/>
      <c r="B27" s="72"/>
    </row>
    <row r="28" spans="1:2">
      <c r="A28" s="71"/>
      <c r="B28" s="72"/>
    </row>
    <row r="29" spans="1:2">
      <c r="A29" s="74" t="s">
        <v>2681</v>
      </c>
      <c r="B29" s="70">
        <f>B5+B11+B19</f>
        <v>220</v>
      </c>
    </row>
    <row r="30" spans="1:2">
      <c r="A30" s="75" t="s">
        <v>2462</v>
      </c>
      <c r="B30" s="72"/>
    </row>
    <row r="31" spans="1:2">
      <c r="A31" s="75" t="s">
        <v>123</v>
      </c>
      <c r="B31" s="72"/>
    </row>
    <row r="32" spans="1:2">
      <c r="A32" s="76"/>
      <c r="B32" s="72"/>
    </row>
    <row r="33" spans="1:2">
      <c r="A33" s="76"/>
      <c r="B33" s="72"/>
    </row>
    <row r="34" spans="1:2">
      <c r="A34" s="77" t="s">
        <v>131</v>
      </c>
      <c r="B34" s="70">
        <f>B19+B11+B5</f>
        <v>220</v>
      </c>
    </row>
  </sheetData>
  <mergeCells count="1">
    <mergeCell ref="A2:B2"/>
  </mergeCells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39"/>
  <sheetViews>
    <sheetView workbookViewId="0">
      <selection activeCell="I8" sqref="I8"/>
    </sheetView>
  </sheetViews>
  <sheetFormatPr defaultColWidth="9" defaultRowHeight="15.75" outlineLevelCol="3"/>
  <cols>
    <col min="1" max="1" width="25.375" style="48" customWidth="1"/>
    <col min="2" max="2" width="14" style="48" customWidth="1"/>
    <col min="3" max="3" width="17.5" style="48" customWidth="1"/>
    <col min="4" max="4" width="18.375" style="48" customWidth="1"/>
  </cols>
  <sheetData>
    <row r="1" ht="18.75" spans="1:4">
      <c r="A1" s="49" t="s">
        <v>2875</v>
      </c>
      <c r="B1" s="50"/>
      <c r="C1" s="50"/>
      <c r="D1" s="50"/>
    </row>
    <row r="2" ht="25.5" spans="1:4">
      <c r="A2" s="51" t="s">
        <v>2876</v>
      </c>
      <c r="B2" s="51"/>
      <c r="C2" s="51"/>
      <c r="D2" s="51"/>
    </row>
    <row r="3" ht="18.75" spans="1:4">
      <c r="A3" s="52"/>
      <c r="D3" s="53" t="s">
        <v>71</v>
      </c>
    </row>
    <row r="4" ht="14.25" spans="1:4">
      <c r="A4" s="54" t="s">
        <v>2549</v>
      </c>
      <c r="B4" s="55" t="s">
        <v>2778</v>
      </c>
      <c r="C4" s="55"/>
      <c r="D4" s="55"/>
    </row>
    <row r="5" ht="14.25" spans="1:4">
      <c r="A5" s="54"/>
      <c r="B5" s="54" t="s">
        <v>2562</v>
      </c>
      <c r="C5" s="54" t="s">
        <v>2779</v>
      </c>
      <c r="D5" s="54" t="s">
        <v>2563</v>
      </c>
    </row>
    <row r="6" ht="14.25" spans="1:4">
      <c r="A6" s="56" t="s">
        <v>2512</v>
      </c>
      <c r="B6" s="57">
        <f>SUM(B7:B14)</f>
        <v>0</v>
      </c>
      <c r="C6" s="57">
        <f>SUM(C7:C14)</f>
        <v>0</v>
      </c>
      <c r="D6" s="57">
        <f>SUM(D7:D14)</f>
        <v>0</v>
      </c>
    </row>
    <row r="7" ht="25" customHeight="1" spans="1:4">
      <c r="A7" s="58" t="s">
        <v>2877</v>
      </c>
      <c r="B7" s="59">
        <f>C7+D7</f>
        <v>0</v>
      </c>
      <c r="C7" s="60">
        <v>0</v>
      </c>
      <c r="D7" s="60">
        <v>0</v>
      </c>
    </row>
    <row r="8" ht="14.25" spans="1:4">
      <c r="A8" s="58"/>
      <c r="B8" s="59"/>
      <c r="C8" s="60"/>
      <c r="D8" s="60"/>
    </row>
    <row r="9" ht="14.25" spans="1:4">
      <c r="A9" s="58"/>
      <c r="B9" s="59"/>
      <c r="C9" s="60"/>
      <c r="D9" s="60"/>
    </row>
    <row r="10" ht="14.25" spans="1:4">
      <c r="A10" s="58"/>
      <c r="B10" s="59"/>
      <c r="C10" s="60"/>
      <c r="D10" s="60"/>
    </row>
    <row r="11" ht="14.25" spans="1:4">
      <c r="A11" s="58"/>
      <c r="B11" s="59"/>
      <c r="C11" s="60"/>
      <c r="D11" s="60"/>
    </row>
    <row r="12" ht="14.25" spans="1:4">
      <c r="A12" s="58"/>
      <c r="B12" s="59"/>
      <c r="C12" s="60"/>
      <c r="D12" s="60"/>
    </row>
    <row r="13" ht="14.25" spans="1:4">
      <c r="A13" s="58"/>
      <c r="B13" s="59"/>
      <c r="C13" s="60"/>
      <c r="D13" s="60"/>
    </row>
    <row r="14" ht="14.25" spans="1:4">
      <c r="A14" s="58"/>
      <c r="B14" s="59"/>
      <c r="C14" s="60"/>
      <c r="D14" s="60"/>
    </row>
    <row r="15" ht="14.25" spans="1:4">
      <c r="A15" s="61"/>
      <c r="B15" s="61"/>
      <c r="C15" s="61"/>
      <c r="D15" s="61"/>
    </row>
    <row r="16" ht="14.25" spans="1:4">
      <c r="A16" s="61"/>
      <c r="B16" s="61"/>
      <c r="C16" s="61"/>
      <c r="D16" s="61"/>
    </row>
    <row r="17" ht="14.25" spans="1:4">
      <c r="A17" s="61"/>
      <c r="B17" s="61"/>
      <c r="C17" s="61"/>
      <c r="D17" s="61"/>
    </row>
    <row r="18" ht="14.25" spans="1:4">
      <c r="A18" s="61"/>
      <c r="B18" s="61"/>
      <c r="C18" s="61"/>
      <c r="D18" s="61"/>
    </row>
    <row r="19" ht="14.25" spans="1:4">
      <c r="A19" s="61"/>
      <c r="B19" s="61"/>
      <c r="C19" s="61"/>
      <c r="D19" s="61"/>
    </row>
    <row r="20" ht="14.25" spans="1:4">
      <c r="A20" s="61"/>
      <c r="B20" s="61"/>
      <c r="C20" s="61"/>
      <c r="D20" s="61"/>
    </row>
    <row r="21" ht="14.25" spans="1:4">
      <c r="A21" s="61"/>
      <c r="B21" s="61"/>
      <c r="C21" s="61"/>
      <c r="D21" s="61"/>
    </row>
    <row r="22" ht="14.25" spans="1:4">
      <c r="A22" s="61"/>
      <c r="B22" s="61"/>
      <c r="C22" s="61"/>
      <c r="D22" s="61"/>
    </row>
    <row r="23" ht="14.25" spans="1:4">
      <c r="A23" s="61"/>
      <c r="B23" s="61"/>
      <c r="C23" s="61"/>
      <c r="D23" s="61"/>
    </row>
    <row r="24" ht="14.25" spans="1:4">
      <c r="A24" s="61"/>
      <c r="B24" s="61"/>
      <c r="C24" s="61"/>
      <c r="D24" s="61"/>
    </row>
    <row r="25" ht="14.25" spans="1:4">
      <c r="A25" s="61"/>
      <c r="B25" s="61"/>
      <c r="C25" s="61"/>
      <c r="D25" s="61"/>
    </row>
    <row r="26" ht="14.25" spans="1:4">
      <c r="A26" s="61"/>
      <c r="B26" s="61"/>
      <c r="C26" s="61"/>
      <c r="D26" s="61"/>
    </row>
    <row r="27" ht="14.25" spans="1:4">
      <c r="A27" s="61"/>
      <c r="B27" s="61"/>
      <c r="C27" s="61"/>
      <c r="D27" s="61"/>
    </row>
    <row r="28" ht="14.25" spans="1:4">
      <c r="A28" s="61"/>
      <c r="B28" s="61"/>
      <c r="C28" s="61"/>
      <c r="D28" s="61"/>
    </row>
    <row r="29" ht="14.25" spans="1:4">
      <c r="A29" s="61"/>
      <c r="B29" s="61"/>
      <c r="C29" s="61"/>
      <c r="D29" s="61"/>
    </row>
    <row r="30" ht="14.25" spans="1:4">
      <c r="A30" s="61"/>
      <c r="B30" s="61"/>
      <c r="C30" s="61"/>
      <c r="D30" s="61"/>
    </row>
    <row r="31" ht="14.25" spans="1:4">
      <c r="A31" s="61"/>
      <c r="B31" s="61"/>
      <c r="C31" s="61"/>
      <c r="D31" s="61"/>
    </row>
    <row r="32" ht="14.25" spans="1:4">
      <c r="A32" s="61"/>
      <c r="B32" s="61"/>
      <c r="C32" s="61"/>
      <c r="D32" s="61"/>
    </row>
    <row r="33" ht="14.25" spans="1:4">
      <c r="A33" s="61"/>
      <c r="B33" s="61"/>
      <c r="C33" s="61"/>
      <c r="D33" s="61"/>
    </row>
    <row r="34" ht="14.25" spans="1:4">
      <c r="A34" s="61"/>
      <c r="B34" s="61"/>
      <c r="C34" s="61"/>
      <c r="D34" s="61"/>
    </row>
    <row r="35" ht="14.25" spans="1:4">
      <c r="A35" s="61"/>
      <c r="B35" s="61"/>
      <c r="C35" s="61"/>
      <c r="D35" s="61"/>
    </row>
    <row r="36" ht="14.25" spans="1:4">
      <c r="A36" s="61"/>
      <c r="B36" s="61"/>
      <c r="C36" s="61"/>
      <c r="D36" s="61"/>
    </row>
    <row r="37" ht="14.25" spans="1:4">
      <c r="A37" s="61"/>
      <c r="B37" s="61"/>
      <c r="C37" s="61"/>
      <c r="D37" s="61"/>
    </row>
    <row r="38" ht="14.25" spans="1:4">
      <c r="A38" s="61"/>
      <c r="B38" s="61"/>
      <c r="C38" s="61"/>
      <c r="D38" s="61"/>
    </row>
    <row r="39" ht="14.25" spans="1:4">
      <c r="A39" s="61"/>
      <c r="B39" s="61"/>
      <c r="C39" s="61"/>
      <c r="D39" s="61"/>
    </row>
  </sheetData>
  <mergeCells count="3">
    <mergeCell ref="A2:D2"/>
    <mergeCell ref="B4:D4"/>
    <mergeCell ref="A4:A5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IE50"/>
  <sheetViews>
    <sheetView showZeros="0" workbookViewId="0">
      <pane ySplit="4" topLeftCell="A23" activePane="bottomLeft" state="frozen"/>
      <selection/>
      <selection pane="bottomLeft" activeCell="M31" sqref="M31"/>
    </sheetView>
  </sheetViews>
  <sheetFormatPr defaultColWidth="9" defaultRowHeight="20.1" customHeight="1"/>
  <cols>
    <col min="1" max="1" width="36.625" style="28" customWidth="1"/>
    <col min="2" max="2" width="14.25" style="29" customWidth="1"/>
    <col min="3" max="3" width="36.75" style="30" customWidth="1"/>
    <col min="4" max="4" width="14" style="29" customWidth="1"/>
    <col min="5" max="16" width="9" style="28" customWidth="1"/>
    <col min="17" max="17" width="10.75" style="28" customWidth="1"/>
    <col min="18" max="16384" width="9" style="28"/>
  </cols>
  <sheetData>
    <row r="1" s="24" customFormat="1" ht="26.25" customHeight="1" spans="1:239">
      <c r="A1" s="2" t="s">
        <v>2878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</row>
    <row r="2" ht="29.25" customHeight="1" spans="1:4">
      <c r="A2" s="32" t="s">
        <v>2879</v>
      </c>
      <c r="B2" s="33"/>
      <c r="C2" s="32"/>
      <c r="D2" s="33"/>
    </row>
    <row r="3" s="25" customFormat="1" customHeight="1" spans="1:4">
      <c r="A3" s="30"/>
      <c r="B3" s="29"/>
      <c r="C3" s="30"/>
      <c r="D3" s="34" t="s">
        <v>71</v>
      </c>
    </row>
    <row r="4" s="25" customFormat="1" ht="21" customHeight="1" spans="1:4">
      <c r="A4" s="7" t="s">
        <v>72</v>
      </c>
      <c r="B4" s="8" t="s">
        <v>73</v>
      </c>
      <c r="C4" s="7" t="s">
        <v>72</v>
      </c>
      <c r="D4" s="8" t="s">
        <v>74</v>
      </c>
    </row>
    <row r="5" s="26" customFormat="1" ht="21" hidden="1" customHeight="1" spans="1:4">
      <c r="A5" s="35" t="s">
        <v>2880</v>
      </c>
      <c r="B5" s="11"/>
      <c r="C5" s="35"/>
      <c r="D5" s="11"/>
    </row>
    <row r="6" s="26" customFormat="1" ht="21" customHeight="1" spans="1:4">
      <c r="A6" s="36" t="s">
        <v>2881</v>
      </c>
      <c r="B6" s="18">
        <f>B7+B8+B9+B10+B11+B12</f>
        <v>31209</v>
      </c>
      <c r="C6" s="36" t="s">
        <v>2882</v>
      </c>
      <c r="D6" s="18">
        <f>D7+D8+D9+D11</f>
        <v>21467</v>
      </c>
    </row>
    <row r="7" s="26" customFormat="1" ht="21" customHeight="1" spans="1:4">
      <c r="A7" s="36" t="s">
        <v>2883</v>
      </c>
      <c r="B7" s="11">
        <v>8080</v>
      </c>
      <c r="C7" s="14" t="s">
        <v>2884</v>
      </c>
      <c r="D7" s="11">
        <v>20161</v>
      </c>
    </row>
    <row r="8" ht="21" customHeight="1" spans="1:4">
      <c r="A8" s="14" t="s">
        <v>2880</v>
      </c>
      <c r="B8" s="11">
        <v>303</v>
      </c>
      <c r="C8" s="37" t="s">
        <v>2885</v>
      </c>
      <c r="D8" s="11">
        <v>865</v>
      </c>
    </row>
    <row r="9" ht="21" customHeight="1" spans="1:4">
      <c r="A9" s="36" t="s">
        <v>2886</v>
      </c>
      <c r="B9" s="11">
        <v>1095</v>
      </c>
      <c r="C9" s="37" t="s">
        <v>2887</v>
      </c>
      <c r="D9" s="11">
        <v>427</v>
      </c>
    </row>
    <row r="10" ht="21" customHeight="1" spans="1:4">
      <c r="A10" s="36" t="s">
        <v>2888</v>
      </c>
      <c r="B10" s="11">
        <v>21724</v>
      </c>
      <c r="C10" s="37" t="s">
        <v>2696</v>
      </c>
      <c r="D10" s="11"/>
    </row>
    <row r="11" ht="18" customHeight="1" spans="1:4">
      <c r="A11" s="36" t="s">
        <v>2889</v>
      </c>
      <c r="B11" s="11"/>
      <c r="C11" s="35" t="s">
        <v>2890</v>
      </c>
      <c r="D11" s="11">
        <v>14</v>
      </c>
    </row>
    <row r="12" ht="18" customHeight="1" spans="1:4">
      <c r="A12" s="36" t="s">
        <v>2891</v>
      </c>
      <c r="B12" s="11">
        <v>7</v>
      </c>
      <c r="C12" s="35"/>
      <c r="D12" s="11"/>
    </row>
    <row r="13" ht="18" customHeight="1" spans="1:4">
      <c r="A13" s="36" t="s">
        <v>2892</v>
      </c>
      <c r="B13" s="18"/>
      <c r="C13" s="36" t="s">
        <v>2893</v>
      </c>
      <c r="D13" s="18"/>
    </row>
    <row r="14" ht="18" customHeight="1" spans="1:4">
      <c r="A14" s="14" t="s">
        <v>2894</v>
      </c>
      <c r="B14" s="11"/>
      <c r="C14" s="14" t="s">
        <v>2895</v>
      </c>
      <c r="D14" s="11"/>
    </row>
    <row r="15" ht="18" customHeight="1" spans="1:4">
      <c r="A15" s="37" t="s">
        <v>2896</v>
      </c>
      <c r="B15" s="11"/>
      <c r="C15" s="37" t="s">
        <v>2696</v>
      </c>
      <c r="D15" s="11"/>
    </row>
    <row r="16" s="26" customFormat="1" ht="18" customHeight="1" spans="1:4">
      <c r="A16" s="37" t="s">
        <v>2897</v>
      </c>
      <c r="B16" s="11"/>
      <c r="C16" s="37" t="s">
        <v>2898</v>
      </c>
      <c r="D16" s="11"/>
    </row>
    <row r="17" ht="18" customHeight="1" spans="1:4">
      <c r="A17" s="37" t="s">
        <v>2899</v>
      </c>
      <c r="B17" s="11"/>
      <c r="C17" s="38"/>
      <c r="D17" s="11"/>
    </row>
    <row r="18" ht="18" customHeight="1" spans="1:4">
      <c r="A18" s="37" t="s">
        <v>2900</v>
      </c>
      <c r="B18" s="11"/>
      <c r="C18" s="35"/>
      <c r="D18" s="11"/>
    </row>
    <row r="19" s="27" customFormat="1" ht="34.5" customHeight="1" spans="1:4">
      <c r="A19" s="39" t="s">
        <v>2901</v>
      </c>
      <c r="B19" s="46"/>
      <c r="C19" s="39" t="s">
        <v>2902</v>
      </c>
      <c r="D19" s="46"/>
    </row>
    <row r="20" s="26" customFormat="1" ht="18" customHeight="1" spans="1:4">
      <c r="A20" s="14" t="s">
        <v>2894</v>
      </c>
      <c r="B20" s="23"/>
      <c r="C20" s="15" t="s">
        <v>2903</v>
      </c>
      <c r="D20" s="23"/>
    </row>
    <row r="21" ht="18" customHeight="1" spans="1:4">
      <c r="A21" s="14" t="s">
        <v>2904</v>
      </c>
      <c r="B21" s="23"/>
      <c r="C21" s="15" t="s">
        <v>2905</v>
      </c>
      <c r="D21" s="23"/>
    </row>
    <row r="22" ht="18" customHeight="1" spans="1:4">
      <c r="A22" s="35" t="s">
        <v>2897</v>
      </c>
      <c r="B22" s="23"/>
      <c r="C22" s="15" t="s">
        <v>2696</v>
      </c>
      <c r="D22" s="23"/>
    </row>
    <row r="23" s="26" customFormat="1" ht="18" customHeight="1" spans="1:4">
      <c r="A23" s="35" t="s">
        <v>2899</v>
      </c>
      <c r="B23" s="23"/>
      <c r="C23" s="35" t="s">
        <v>2898</v>
      </c>
      <c r="D23" s="23"/>
    </row>
    <row r="24" ht="18" customHeight="1" spans="1:4">
      <c r="A24" s="35" t="s">
        <v>2900</v>
      </c>
      <c r="B24" s="23"/>
      <c r="C24" s="38"/>
      <c r="D24" s="11"/>
    </row>
    <row r="25" ht="18" customHeight="1" spans="1:4">
      <c r="A25" s="36" t="s">
        <v>2906</v>
      </c>
      <c r="B25" s="18"/>
      <c r="C25" s="36" t="s">
        <v>2907</v>
      </c>
      <c r="D25" s="18"/>
    </row>
    <row r="26" ht="18" customHeight="1" spans="1:4">
      <c r="A26" s="36" t="s">
        <v>2908</v>
      </c>
      <c r="B26" s="11"/>
      <c r="C26" s="14" t="s">
        <v>2909</v>
      </c>
      <c r="D26" s="11"/>
    </row>
    <row r="27" ht="18" customHeight="1" spans="1:4">
      <c r="A27" s="36" t="s">
        <v>2886</v>
      </c>
      <c r="B27" s="11"/>
      <c r="C27" s="37" t="s">
        <v>2910</v>
      </c>
      <c r="D27" s="11"/>
    </row>
    <row r="28" ht="18" customHeight="1" spans="1:4">
      <c r="A28" s="36" t="s">
        <v>2888</v>
      </c>
      <c r="B28" s="11"/>
      <c r="C28" s="37" t="s">
        <v>2911</v>
      </c>
      <c r="D28" s="11"/>
    </row>
    <row r="29" ht="18" customHeight="1" spans="1:4">
      <c r="A29" s="36" t="s">
        <v>2889</v>
      </c>
      <c r="B29" s="11"/>
      <c r="C29" s="37" t="s">
        <v>2696</v>
      </c>
      <c r="D29" s="11"/>
    </row>
    <row r="30" ht="18" customHeight="1" spans="1:4">
      <c r="A30" s="40" t="s">
        <v>2912</v>
      </c>
      <c r="B30" s="18"/>
      <c r="C30" s="40" t="s">
        <v>2913</v>
      </c>
      <c r="D30" s="18"/>
    </row>
    <row r="31" s="26" customFormat="1" ht="18" customHeight="1" spans="1:4">
      <c r="A31" s="14" t="s">
        <v>2894</v>
      </c>
      <c r="B31" s="11"/>
      <c r="C31" s="14" t="s">
        <v>2914</v>
      </c>
      <c r="D31" s="11"/>
    </row>
    <row r="32" s="26" customFormat="1" ht="18" customHeight="1" spans="1:4">
      <c r="A32" s="14" t="s">
        <v>2904</v>
      </c>
      <c r="B32" s="11"/>
      <c r="C32" s="14" t="s">
        <v>2915</v>
      </c>
      <c r="D32" s="11"/>
    </row>
    <row r="33" s="26" customFormat="1" ht="18" customHeight="1" spans="1:4">
      <c r="A33" s="14" t="s">
        <v>2897</v>
      </c>
      <c r="B33" s="11"/>
      <c r="C33" s="14" t="s">
        <v>2916</v>
      </c>
      <c r="D33" s="11"/>
    </row>
    <row r="34" ht="18" customHeight="1" spans="1:4">
      <c r="A34" s="35" t="s">
        <v>2917</v>
      </c>
      <c r="B34" s="11"/>
      <c r="C34" s="35" t="s">
        <v>2918</v>
      </c>
      <c r="D34" s="11"/>
    </row>
    <row r="35" ht="18" customHeight="1" spans="1:4">
      <c r="A35" s="35"/>
      <c r="B35" s="11"/>
      <c r="C35" s="35" t="s">
        <v>123</v>
      </c>
      <c r="D35" s="11"/>
    </row>
    <row r="36" s="26" customFormat="1" ht="18" customHeight="1" spans="1:4">
      <c r="A36" s="40" t="s">
        <v>2919</v>
      </c>
      <c r="B36" s="18"/>
      <c r="C36" s="40" t="s">
        <v>2920</v>
      </c>
      <c r="D36" s="18"/>
    </row>
    <row r="37" ht="18" customHeight="1" spans="1:4">
      <c r="A37" s="14" t="s">
        <v>2894</v>
      </c>
      <c r="B37" s="11"/>
      <c r="C37" s="15" t="s">
        <v>2921</v>
      </c>
      <c r="D37" s="11"/>
    </row>
    <row r="38" s="26" customFormat="1" ht="18" customHeight="1" spans="1:4">
      <c r="A38" s="14" t="s">
        <v>2904</v>
      </c>
      <c r="B38" s="11"/>
      <c r="C38" s="14" t="s">
        <v>2922</v>
      </c>
      <c r="D38" s="11"/>
    </row>
    <row r="39" ht="18" customHeight="1" spans="1:4">
      <c r="A39" s="14" t="s">
        <v>2897</v>
      </c>
      <c r="B39" s="11"/>
      <c r="C39" s="15" t="s">
        <v>2923</v>
      </c>
      <c r="D39" s="11"/>
    </row>
    <row r="40" ht="18" customHeight="1" spans="1:4">
      <c r="A40" s="35" t="s">
        <v>2917</v>
      </c>
      <c r="B40" s="11"/>
      <c r="C40" s="14" t="s">
        <v>2924</v>
      </c>
      <c r="D40" s="11"/>
    </row>
    <row r="41" ht="18" customHeight="1" spans="1:4">
      <c r="A41" s="35" t="s">
        <v>2925</v>
      </c>
      <c r="B41" s="11"/>
      <c r="C41" s="15" t="s">
        <v>2926</v>
      </c>
      <c r="D41" s="11"/>
    </row>
    <row r="42" ht="18" customHeight="1" spans="1:4">
      <c r="A42" s="35" t="s">
        <v>2927</v>
      </c>
      <c r="B42" s="11"/>
      <c r="C42" s="15" t="s">
        <v>2928</v>
      </c>
      <c r="D42" s="11"/>
    </row>
    <row r="43" ht="18" customHeight="1" spans="1:4">
      <c r="A43" s="35"/>
      <c r="B43" s="11"/>
      <c r="C43" s="15" t="s">
        <v>2929</v>
      </c>
      <c r="D43" s="11"/>
    </row>
    <row r="44" ht="18" customHeight="1" spans="1:4">
      <c r="A44" s="35"/>
      <c r="B44" s="11"/>
      <c r="C44" s="14" t="s">
        <v>2898</v>
      </c>
      <c r="D44" s="11"/>
    </row>
    <row r="45" ht="18" customHeight="1" spans="1:4">
      <c r="A45" s="35"/>
      <c r="B45" s="11"/>
      <c r="C45" s="14" t="s">
        <v>2696</v>
      </c>
      <c r="D45" s="11"/>
    </row>
    <row r="46" ht="18" customHeight="1" spans="1:4">
      <c r="A46" s="41"/>
      <c r="B46" s="11"/>
      <c r="C46" s="14" t="s">
        <v>123</v>
      </c>
      <c r="D46" s="11"/>
    </row>
    <row r="47" s="26" customFormat="1" ht="18" customHeight="1" spans="1:17">
      <c r="A47" s="42" t="s">
        <v>2680</v>
      </c>
      <c r="B47" s="18">
        <f>B6+B13+B19+B25+B30+B36</f>
        <v>31209</v>
      </c>
      <c r="C47" s="43" t="s">
        <v>2681</v>
      </c>
      <c r="D47" s="18">
        <f>D6+D13+D19+D25+D30+D36</f>
        <v>21467</v>
      </c>
      <c r="Q47" s="47"/>
    </row>
    <row r="48" ht="18" customHeight="1" spans="1:4">
      <c r="A48" s="41" t="s">
        <v>127</v>
      </c>
      <c r="B48" s="11">
        <v>63517</v>
      </c>
      <c r="C48" s="44" t="s">
        <v>2930</v>
      </c>
      <c r="D48" s="11">
        <f>B47-D47+B48</f>
        <v>73259</v>
      </c>
    </row>
    <row r="49" ht="18" customHeight="1" spans="1:4">
      <c r="A49" s="41"/>
      <c r="B49" s="11"/>
      <c r="C49" s="44"/>
      <c r="D49" s="11"/>
    </row>
    <row r="50" s="26" customFormat="1" ht="18" customHeight="1" spans="1:4">
      <c r="A50" s="45" t="s">
        <v>130</v>
      </c>
      <c r="B50" s="18">
        <f>B47+B48</f>
        <v>94726</v>
      </c>
      <c r="C50" s="45" t="s">
        <v>131</v>
      </c>
      <c r="D50" s="18">
        <f>D47+D48</f>
        <v>94726</v>
      </c>
    </row>
  </sheetData>
  <mergeCells count="1">
    <mergeCell ref="A2:D2"/>
  </mergeCells>
  <printOptions horizontalCentered="1"/>
  <pageMargins left="0.747916666666667" right="0.747916666666667" top="0.786805555555556" bottom="0.786805555555556" header="0.314583333333333" footer="0.314583333333333"/>
  <pageSetup paperSize="9" scale="76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HV49"/>
  <sheetViews>
    <sheetView showZeros="0" zoomScale="90" zoomScaleNormal="90" workbookViewId="0">
      <pane xSplit="1" ySplit="4" topLeftCell="B19" activePane="bottomRight" state="frozen"/>
      <selection/>
      <selection pane="topRight"/>
      <selection pane="bottomLeft"/>
      <selection pane="bottomRight" activeCell="F23" sqref="F23"/>
    </sheetView>
  </sheetViews>
  <sheetFormatPr defaultColWidth="9" defaultRowHeight="20.1" customHeight="1"/>
  <cols>
    <col min="1" max="1" width="38.25" style="28" customWidth="1"/>
    <col min="2" max="2" width="14.25" style="29" customWidth="1"/>
    <col min="3" max="3" width="38.5" style="30" customWidth="1"/>
    <col min="4" max="4" width="14" style="29" customWidth="1"/>
    <col min="5" max="16384" width="9" style="28"/>
  </cols>
  <sheetData>
    <row r="1" s="24" customFormat="1" ht="26.25" customHeight="1" spans="1:230">
      <c r="A1" s="2" t="s">
        <v>2931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</row>
    <row r="2" ht="29.25" customHeight="1" spans="1:4">
      <c r="A2" s="32" t="s">
        <v>2932</v>
      </c>
      <c r="B2" s="33"/>
      <c r="C2" s="32"/>
      <c r="D2" s="33"/>
    </row>
    <row r="3" s="25" customFormat="1" ht="31.5" customHeight="1" spans="1:4">
      <c r="A3" s="30"/>
      <c r="B3" s="29"/>
      <c r="C3" s="30"/>
      <c r="D3" s="34" t="s">
        <v>71</v>
      </c>
    </row>
    <row r="4" s="25" customFormat="1" ht="21" customHeight="1" spans="1:4">
      <c r="A4" s="7" t="s">
        <v>72</v>
      </c>
      <c r="B4" s="8" t="s">
        <v>73</v>
      </c>
      <c r="C4" s="7" t="s">
        <v>72</v>
      </c>
      <c r="D4" s="8" t="s">
        <v>74</v>
      </c>
    </row>
    <row r="5" s="26" customFormat="1" ht="21" hidden="1" customHeight="1" spans="1:4">
      <c r="A5" s="35" t="s">
        <v>2880</v>
      </c>
      <c r="B5" s="18">
        <v>0</v>
      </c>
      <c r="C5" s="35"/>
      <c r="D5" s="18">
        <v>0</v>
      </c>
    </row>
    <row r="6" s="26" customFormat="1" ht="15" customHeight="1" spans="1:4">
      <c r="A6" s="36" t="s">
        <v>2881</v>
      </c>
      <c r="B6" s="18">
        <f>SUM(B7:B12)</f>
        <v>31209</v>
      </c>
      <c r="C6" s="36" t="s">
        <v>2882</v>
      </c>
      <c r="D6" s="18">
        <f>SUM(D7:D12)</f>
        <v>21467</v>
      </c>
    </row>
    <row r="7" s="26" customFormat="1" ht="14.25" spans="1:4">
      <c r="A7" s="36" t="s">
        <v>2883</v>
      </c>
      <c r="B7" s="11">
        <v>8080</v>
      </c>
      <c r="C7" s="14" t="s">
        <v>2884</v>
      </c>
      <c r="D7" s="11">
        <v>20161</v>
      </c>
    </row>
    <row r="8" ht="14.25" spans="1:4">
      <c r="A8" s="14" t="s">
        <v>2933</v>
      </c>
      <c r="B8" s="11">
        <v>303</v>
      </c>
      <c r="C8" s="37" t="s">
        <v>2885</v>
      </c>
      <c r="D8" s="11">
        <v>865</v>
      </c>
    </row>
    <row r="9" ht="21" customHeight="1" spans="1:4">
      <c r="A9" s="36" t="s">
        <v>2886</v>
      </c>
      <c r="B9" s="11">
        <v>1095</v>
      </c>
      <c r="C9" s="37" t="s">
        <v>2887</v>
      </c>
      <c r="D9" s="11">
        <v>427</v>
      </c>
    </row>
    <row r="10" ht="21" customHeight="1" spans="1:4">
      <c r="A10" s="36" t="s">
        <v>2888</v>
      </c>
      <c r="B10" s="11">
        <v>21724</v>
      </c>
      <c r="C10" s="37" t="s">
        <v>2696</v>
      </c>
      <c r="D10" s="11"/>
    </row>
    <row r="11" ht="18" customHeight="1" spans="1:4">
      <c r="A11" s="36" t="s">
        <v>2889</v>
      </c>
      <c r="B11" s="11"/>
      <c r="C11" s="35" t="s">
        <v>2890</v>
      </c>
      <c r="D11" s="11">
        <v>14</v>
      </c>
    </row>
    <row r="12" ht="18" customHeight="1" spans="1:4">
      <c r="A12" s="36" t="s">
        <v>2891</v>
      </c>
      <c r="B12" s="11">
        <v>7</v>
      </c>
      <c r="C12" s="35"/>
      <c r="D12" s="18"/>
    </row>
    <row r="13" ht="18" customHeight="1" spans="1:4">
      <c r="A13" s="36" t="s">
        <v>2892</v>
      </c>
      <c r="B13" s="18"/>
      <c r="C13" s="36" t="s">
        <v>2893</v>
      </c>
      <c r="D13" s="18"/>
    </row>
    <row r="14" ht="18" customHeight="1" spans="1:4">
      <c r="A14" s="14" t="s">
        <v>2894</v>
      </c>
      <c r="B14" s="11"/>
      <c r="C14" s="14" t="s">
        <v>2895</v>
      </c>
      <c r="D14" s="11"/>
    </row>
    <row r="15" ht="18" customHeight="1" spans="1:4">
      <c r="A15" s="37" t="s">
        <v>2896</v>
      </c>
      <c r="B15" s="11"/>
      <c r="C15" s="37" t="s">
        <v>2696</v>
      </c>
      <c r="D15" s="18"/>
    </row>
    <row r="16" s="26" customFormat="1" ht="18" customHeight="1" spans="1:4">
      <c r="A16" s="37" t="s">
        <v>2897</v>
      </c>
      <c r="B16" s="11"/>
      <c r="C16" s="37" t="s">
        <v>2898</v>
      </c>
      <c r="D16" s="18"/>
    </row>
    <row r="17" ht="18" hidden="1" customHeight="1" spans="1:4">
      <c r="A17" s="37" t="s">
        <v>2899</v>
      </c>
      <c r="B17" s="11"/>
      <c r="C17" s="38"/>
      <c r="D17" s="18"/>
    </row>
    <row r="18" ht="18" customHeight="1" spans="1:4">
      <c r="A18" s="37" t="s">
        <v>2900</v>
      </c>
      <c r="B18" s="11"/>
      <c r="C18" s="35"/>
      <c r="D18" s="18"/>
    </row>
    <row r="19" s="27" customFormat="1" ht="27" customHeight="1" spans="1:4">
      <c r="A19" s="39" t="s">
        <v>2901</v>
      </c>
      <c r="B19" s="18"/>
      <c r="C19" s="39" t="s">
        <v>2902</v>
      </c>
      <c r="D19" s="18"/>
    </row>
    <row r="20" s="26" customFormat="1" ht="18" customHeight="1" spans="1:4">
      <c r="A20" s="14" t="s">
        <v>2894</v>
      </c>
      <c r="B20" s="11"/>
      <c r="C20" s="15" t="s">
        <v>2903</v>
      </c>
      <c r="D20" s="11"/>
    </row>
    <row r="21" ht="18" customHeight="1" spans="1:4">
      <c r="A21" s="14" t="s">
        <v>2904</v>
      </c>
      <c r="B21" s="11"/>
      <c r="C21" s="15" t="s">
        <v>2905</v>
      </c>
      <c r="D21" s="11"/>
    </row>
    <row r="22" ht="18" customHeight="1" spans="1:4">
      <c r="A22" s="35" t="s">
        <v>2897</v>
      </c>
      <c r="B22" s="11"/>
      <c r="C22" s="15" t="s">
        <v>2696</v>
      </c>
      <c r="D22" s="11"/>
    </row>
    <row r="23" s="26" customFormat="1" ht="18" customHeight="1" spans="1:4">
      <c r="A23" s="35" t="s">
        <v>2899</v>
      </c>
      <c r="B23" s="11"/>
      <c r="C23" s="35" t="s">
        <v>2898</v>
      </c>
      <c r="D23" s="11"/>
    </row>
    <row r="24" ht="18" customHeight="1" spans="1:4">
      <c r="A24" s="35" t="s">
        <v>2900</v>
      </c>
      <c r="B24" s="11"/>
      <c r="C24" s="38"/>
      <c r="D24" s="11"/>
    </row>
    <row r="25" ht="18" customHeight="1" spans="1:4">
      <c r="A25" s="36" t="s">
        <v>2906</v>
      </c>
      <c r="B25" s="18"/>
      <c r="C25" s="36" t="s">
        <v>2907</v>
      </c>
      <c r="D25" s="18"/>
    </row>
    <row r="26" ht="18" customHeight="1" spans="1:4">
      <c r="A26" s="36" t="s">
        <v>2908</v>
      </c>
      <c r="B26" s="11"/>
      <c r="C26" s="14" t="s">
        <v>2909</v>
      </c>
      <c r="D26" s="11"/>
    </row>
    <row r="27" ht="18" customHeight="1" spans="1:4">
      <c r="A27" s="36" t="s">
        <v>2886</v>
      </c>
      <c r="B27" s="11"/>
      <c r="C27" s="37" t="s">
        <v>2910</v>
      </c>
      <c r="D27" s="11"/>
    </row>
    <row r="28" ht="18" customHeight="1" spans="1:4">
      <c r="A28" s="36" t="s">
        <v>2888</v>
      </c>
      <c r="B28" s="11"/>
      <c r="C28" s="37" t="s">
        <v>2911</v>
      </c>
      <c r="D28" s="11"/>
    </row>
    <row r="29" ht="18" customHeight="1" spans="1:4">
      <c r="A29" s="36" t="s">
        <v>2889</v>
      </c>
      <c r="B29" s="11"/>
      <c r="C29" s="37" t="s">
        <v>2696</v>
      </c>
      <c r="D29" s="11"/>
    </row>
    <row r="30" ht="18" customHeight="1" spans="1:4">
      <c r="A30" s="40" t="s">
        <v>2912</v>
      </c>
      <c r="B30" s="18"/>
      <c r="C30" s="40" t="s">
        <v>2913</v>
      </c>
      <c r="D30" s="18"/>
    </row>
    <row r="31" s="26" customFormat="1" ht="18" customHeight="1" spans="1:4">
      <c r="A31" s="14" t="s">
        <v>2894</v>
      </c>
      <c r="B31" s="11"/>
      <c r="C31" s="14" t="s">
        <v>2914</v>
      </c>
      <c r="D31" s="11"/>
    </row>
    <row r="32" s="26" customFormat="1" ht="18" customHeight="1" spans="1:4">
      <c r="A32" s="14" t="s">
        <v>2904</v>
      </c>
      <c r="B32" s="11"/>
      <c r="C32" s="14" t="s">
        <v>2915</v>
      </c>
      <c r="D32" s="11"/>
    </row>
    <row r="33" s="26" customFormat="1" ht="18" customHeight="1" spans="1:4">
      <c r="A33" s="14" t="s">
        <v>2897</v>
      </c>
      <c r="B33" s="11"/>
      <c r="C33" s="14" t="s">
        <v>2916</v>
      </c>
      <c r="D33" s="11"/>
    </row>
    <row r="34" ht="18" customHeight="1" spans="1:4">
      <c r="A34" s="35" t="s">
        <v>2917</v>
      </c>
      <c r="B34" s="18"/>
      <c r="C34" s="35" t="s">
        <v>2918</v>
      </c>
      <c r="D34" s="11"/>
    </row>
    <row r="35" ht="18" customHeight="1" spans="1:4">
      <c r="A35" s="35"/>
      <c r="B35" s="18"/>
      <c r="C35" s="35" t="s">
        <v>123</v>
      </c>
      <c r="D35" s="11"/>
    </row>
    <row r="36" ht="18" customHeight="1" spans="1:4">
      <c r="A36" s="40" t="s">
        <v>2919</v>
      </c>
      <c r="B36" s="18"/>
      <c r="C36" s="40" t="s">
        <v>2920</v>
      </c>
      <c r="D36" s="18"/>
    </row>
    <row r="37" ht="18" customHeight="1" spans="1:4">
      <c r="A37" s="14" t="s">
        <v>2894</v>
      </c>
      <c r="B37" s="11"/>
      <c r="C37" s="15" t="s">
        <v>2921</v>
      </c>
      <c r="D37" s="11"/>
    </row>
    <row r="38" s="26" customFormat="1" ht="18" customHeight="1" spans="1:4">
      <c r="A38" s="14" t="s">
        <v>2904</v>
      </c>
      <c r="B38" s="11"/>
      <c r="C38" s="14" t="s">
        <v>2922</v>
      </c>
      <c r="D38" s="11"/>
    </row>
    <row r="39" ht="18" customHeight="1" spans="1:4">
      <c r="A39" s="14" t="s">
        <v>2897</v>
      </c>
      <c r="B39" s="11"/>
      <c r="C39" s="15" t="s">
        <v>2923</v>
      </c>
      <c r="D39" s="11"/>
    </row>
    <row r="40" ht="18" customHeight="1" spans="1:4">
      <c r="A40" s="35" t="s">
        <v>2917</v>
      </c>
      <c r="B40" s="11"/>
      <c r="C40" s="14" t="s">
        <v>2924</v>
      </c>
      <c r="D40" s="11"/>
    </row>
    <row r="41" ht="18" customHeight="1" spans="1:4">
      <c r="A41" s="35" t="s">
        <v>2925</v>
      </c>
      <c r="B41" s="11"/>
      <c r="C41" s="15" t="s">
        <v>2926</v>
      </c>
      <c r="D41" s="11"/>
    </row>
    <row r="42" ht="18" hidden="1" customHeight="1" spans="1:4">
      <c r="A42" s="35" t="s">
        <v>2927</v>
      </c>
      <c r="B42" s="11"/>
      <c r="C42" s="15" t="s">
        <v>2928</v>
      </c>
      <c r="D42" s="11"/>
    </row>
    <row r="43" ht="18" customHeight="1" spans="1:4">
      <c r="A43" s="35"/>
      <c r="B43" s="11"/>
      <c r="C43" s="15" t="s">
        <v>2929</v>
      </c>
      <c r="D43" s="11"/>
    </row>
    <row r="44" ht="18" customHeight="1" spans="1:4">
      <c r="A44" s="35"/>
      <c r="B44" s="11"/>
      <c r="C44" s="14" t="s">
        <v>2898</v>
      </c>
      <c r="D44" s="11"/>
    </row>
    <row r="45" ht="18" customHeight="1" spans="1:4">
      <c r="A45" s="41"/>
      <c r="B45" s="11"/>
      <c r="C45" s="14" t="s">
        <v>123</v>
      </c>
      <c r="D45" s="11"/>
    </row>
    <row r="46" s="26" customFormat="1" ht="18" customHeight="1" spans="1:4">
      <c r="A46" s="42" t="s">
        <v>2680</v>
      </c>
      <c r="B46" s="18">
        <f>B6+B13+B19+B25+B30+B36</f>
        <v>31209</v>
      </c>
      <c r="C46" s="43" t="s">
        <v>2681</v>
      </c>
      <c r="D46" s="18">
        <f>D6+D13+D19+D25+D30+D36</f>
        <v>21467</v>
      </c>
    </row>
    <row r="47" ht="18" customHeight="1" spans="1:4">
      <c r="A47" s="41" t="s">
        <v>127</v>
      </c>
      <c r="B47" s="11">
        <v>63517</v>
      </c>
      <c r="C47" s="44" t="s">
        <v>2930</v>
      </c>
      <c r="D47" s="11">
        <f>B47+B46-D46</f>
        <v>73259</v>
      </c>
    </row>
    <row r="48" ht="18" customHeight="1" spans="1:4">
      <c r="A48" s="41"/>
      <c r="B48" s="11"/>
      <c r="C48" s="44"/>
      <c r="D48" s="11"/>
    </row>
    <row r="49" s="26" customFormat="1" ht="18" customHeight="1" spans="1:4">
      <c r="A49" s="45" t="s">
        <v>130</v>
      </c>
      <c r="B49" s="18">
        <f>B46+B47</f>
        <v>94726</v>
      </c>
      <c r="C49" s="45" t="s">
        <v>131</v>
      </c>
      <c r="D49" s="18">
        <f>D46+D47</f>
        <v>94726</v>
      </c>
    </row>
  </sheetData>
  <mergeCells count="1">
    <mergeCell ref="A2:D2"/>
  </mergeCells>
  <printOptions horizontalCentered="1"/>
  <pageMargins left="0.66875" right="0.66875" top="0.944444444444444" bottom="0.944444444444444" header="0.314583333333333" footer="0.314583333333333"/>
  <pageSetup paperSize="9" scale="77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12"/>
  <sheetViews>
    <sheetView workbookViewId="0">
      <selection activeCell="R24" sqref="R24"/>
    </sheetView>
  </sheetViews>
  <sheetFormatPr defaultColWidth="9" defaultRowHeight="14.25" outlineLevelCol="4"/>
  <cols>
    <col min="1" max="1" width="34.25" customWidth="1"/>
    <col min="2" max="3" width="14.75" customWidth="1"/>
    <col min="4" max="4" width="13.625" customWidth="1"/>
  </cols>
  <sheetData>
    <row r="1" spans="1:1">
      <c r="A1" s="2" t="s">
        <v>2934</v>
      </c>
    </row>
    <row r="2" ht="38.1" customHeight="1" spans="1:4">
      <c r="A2" s="3" t="s">
        <v>2935</v>
      </c>
      <c r="B2" s="3"/>
      <c r="C2" s="3"/>
      <c r="D2" s="3"/>
    </row>
    <row r="3" ht="24" customHeight="1" spans="1:4">
      <c r="A3" s="4"/>
      <c r="B3" s="5"/>
      <c r="C3" s="5"/>
      <c r="D3" s="6" t="s">
        <v>71</v>
      </c>
    </row>
    <row r="4" ht="35.1" customHeight="1" spans="1:5">
      <c r="A4" s="7" t="s">
        <v>2437</v>
      </c>
      <c r="B4" s="8" t="s">
        <v>2465</v>
      </c>
      <c r="C4" s="8" t="s">
        <v>2466</v>
      </c>
      <c r="D4" s="9" t="s">
        <v>2467</v>
      </c>
      <c r="E4" s="22"/>
    </row>
    <row r="5" ht="30.75" customHeight="1" spans="1:5">
      <c r="A5" s="10" t="s">
        <v>2936</v>
      </c>
      <c r="B5" s="11"/>
      <c r="C5" s="8"/>
      <c r="D5" s="9"/>
      <c r="E5" s="22"/>
    </row>
    <row r="6" ht="24.75" customHeight="1" spans="1:4">
      <c r="A6" s="12" t="s">
        <v>2881</v>
      </c>
      <c r="B6" s="18">
        <v>26483</v>
      </c>
      <c r="C6" s="18">
        <v>31209</v>
      </c>
      <c r="D6" s="13">
        <f>C6/B6</f>
        <v>1.178</v>
      </c>
    </row>
    <row r="7" ht="24.75" customHeight="1" spans="1:4">
      <c r="A7" s="14" t="s">
        <v>2892</v>
      </c>
      <c r="B7" s="11"/>
      <c r="C7" s="11"/>
      <c r="D7" s="13"/>
    </row>
    <row r="8" s="20" customFormat="1" ht="39" customHeight="1" spans="1:5">
      <c r="A8" s="15" t="s">
        <v>2937</v>
      </c>
      <c r="B8" s="11"/>
      <c r="C8" s="23"/>
      <c r="D8" s="13"/>
      <c r="E8"/>
    </row>
    <row r="9" ht="24.75" customHeight="1" spans="1:4">
      <c r="A9" s="16" t="s">
        <v>2906</v>
      </c>
      <c r="B9" s="11"/>
      <c r="C9" s="11"/>
      <c r="D9" s="13"/>
    </row>
    <row r="10" ht="24.75" customHeight="1" spans="1:4">
      <c r="A10" s="15" t="s">
        <v>2912</v>
      </c>
      <c r="B10" s="11"/>
      <c r="C10" s="11"/>
      <c r="D10" s="13"/>
    </row>
    <row r="11" ht="24.75" customHeight="1" spans="1:4">
      <c r="A11" s="15" t="s">
        <v>2919</v>
      </c>
      <c r="B11" s="11"/>
      <c r="C11" s="11"/>
      <c r="D11" s="13"/>
    </row>
    <row r="12" s="21" customFormat="1" ht="24.95" customHeight="1" spans="1:4">
      <c r="A12" s="17" t="s">
        <v>2479</v>
      </c>
      <c r="B12" s="18">
        <f>SUM(B5:B11)</f>
        <v>26483</v>
      </c>
      <c r="C12" s="18">
        <f>SUM(C5:C11)</f>
        <v>31209</v>
      </c>
      <c r="D12" s="19">
        <f t="shared" ref="D12" si="0">C12/B12</f>
        <v>1.178</v>
      </c>
    </row>
  </sheetData>
  <mergeCells count="1">
    <mergeCell ref="A2:D2"/>
  </mergeCells>
  <printOptions horizontalCentered="1"/>
  <pageMargins left="0.700694444444444" right="0.700694444444444" top="0.984027777777778" bottom="0.751388888888889" header="0.298611111111111" footer="0.298611111111111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G12"/>
  <sheetViews>
    <sheetView workbookViewId="0">
      <selection activeCell="G15" sqref="G15"/>
    </sheetView>
  </sheetViews>
  <sheetFormatPr defaultColWidth="9" defaultRowHeight="14.25" outlineLevelCol="6"/>
  <cols>
    <col min="1" max="1" width="34.125" customWidth="1"/>
    <col min="2" max="3" width="14.75" customWidth="1"/>
    <col min="4" max="4" width="13.625" customWidth="1"/>
    <col min="7" max="7" width="36.125" customWidth="1"/>
    <col min="8" max="8" width="9" style="1"/>
  </cols>
  <sheetData>
    <row r="1" spans="1:1">
      <c r="A1" s="2" t="s">
        <v>2938</v>
      </c>
    </row>
    <row r="2" ht="39" customHeight="1" spans="1:4">
      <c r="A2" s="3" t="s">
        <v>2939</v>
      </c>
      <c r="B2" s="3"/>
      <c r="C2" s="3"/>
      <c r="D2" s="3"/>
    </row>
    <row r="3" ht="21.95" customHeight="1" spans="1:4">
      <c r="A3" s="4"/>
      <c r="B3" s="5"/>
      <c r="C3" s="5"/>
      <c r="D3" s="6" t="s">
        <v>71</v>
      </c>
    </row>
    <row r="4" ht="42" customHeight="1" spans="1:4">
      <c r="A4" s="7" t="s">
        <v>2437</v>
      </c>
      <c r="B4" s="8" t="s">
        <v>2465</v>
      </c>
      <c r="C4" s="8" t="s">
        <v>2466</v>
      </c>
      <c r="D4" s="9" t="s">
        <v>2467</v>
      </c>
    </row>
    <row r="5" ht="34.5" customHeight="1" spans="1:4">
      <c r="A5" s="10" t="s">
        <v>2936</v>
      </c>
      <c r="B5" s="11"/>
      <c r="C5" s="8"/>
      <c r="D5" s="9"/>
    </row>
    <row r="6" ht="25.5" customHeight="1" spans="1:4">
      <c r="A6" s="12" t="s">
        <v>2882</v>
      </c>
      <c r="B6" s="11">
        <v>17382</v>
      </c>
      <c r="C6" s="11">
        <v>21467</v>
      </c>
      <c r="D6" s="13">
        <f>C6/B6</f>
        <v>1.235</v>
      </c>
    </row>
    <row r="7" ht="25.5" customHeight="1" spans="1:4">
      <c r="A7" s="14" t="s">
        <v>2893</v>
      </c>
      <c r="B7" s="11"/>
      <c r="C7" s="11"/>
      <c r="D7" s="13"/>
    </row>
    <row r="8" ht="39" customHeight="1" spans="1:4">
      <c r="A8" s="15" t="s">
        <v>2940</v>
      </c>
      <c r="B8" s="11"/>
      <c r="C8" s="11"/>
      <c r="D8" s="13"/>
    </row>
    <row r="9" ht="25.5" customHeight="1" spans="1:4">
      <c r="A9" s="16" t="s">
        <v>2907</v>
      </c>
      <c r="B9" s="11"/>
      <c r="C9" s="11"/>
      <c r="D9" s="13"/>
    </row>
    <row r="10" ht="25.5" customHeight="1" spans="1:7">
      <c r="A10" s="15" t="s">
        <v>2913</v>
      </c>
      <c r="B10" s="11"/>
      <c r="C10" s="11"/>
      <c r="D10" s="13"/>
      <c r="G10" t="s">
        <v>0</v>
      </c>
    </row>
    <row r="11" ht="25.5" customHeight="1" spans="1:4">
      <c r="A11" s="15" t="s">
        <v>2920</v>
      </c>
      <c r="B11" s="11"/>
      <c r="C11" s="11"/>
      <c r="D11" s="13"/>
    </row>
    <row r="12" ht="25.5" customHeight="1" spans="1:4">
      <c r="A12" s="17" t="s">
        <v>2479</v>
      </c>
      <c r="B12" s="18">
        <f>SUM(B5:B11)</f>
        <v>17382</v>
      </c>
      <c r="C12" s="18">
        <f>SUM(C5:C11)</f>
        <v>21467</v>
      </c>
      <c r="D12" s="19">
        <f t="shared" ref="D12" si="0">C12/B12</f>
        <v>1.235</v>
      </c>
    </row>
  </sheetData>
  <mergeCells count="1">
    <mergeCell ref="A2:D2"/>
  </mergeCells>
  <printOptions horizontalCentered="1"/>
  <pageMargins left="0.700694444444444" right="0.700694444444444" top="0.984027777777778" bottom="0.751388888888889" header="0.298611111111111" footer="0.298611111111111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34"/>
  <sheetViews>
    <sheetView workbookViewId="0">
      <selection activeCell="D36" sqref="D36"/>
    </sheetView>
  </sheetViews>
  <sheetFormatPr defaultColWidth="9" defaultRowHeight="14.25" outlineLevelCol="4"/>
  <cols>
    <col min="1" max="1" width="13" style="1" customWidth="1"/>
    <col min="2" max="5" width="28.75" style="1" customWidth="1"/>
    <col min="6" max="16384" width="9" style="1"/>
  </cols>
  <sheetData>
    <row r="1" spans="1:5">
      <c r="A1" s="482" t="s">
        <v>135</v>
      </c>
      <c r="C1" s="483"/>
      <c r="D1" s="483"/>
      <c r="E1" s="483"/>
    </row>
    <row r="2" ht="20.25" spans="1:5">
      <c r="A2" s="484" t="s">
        <v>136</v>
      </c>
      <c r="B2" s="484"/>
      <c r="C2" s="484"/>
      <c r="D2" s="484"/>
      <c r="E2" s="484"/>
    </row>
    <row r="3" spans="1:5">
      <c r="A3" s="483"/>
      <c r="B3" s="483"/>
      <c r="C3" s="483"/>
      <c r="D3" s="483"/>
      <c r="E3" s="437" t="s">
        <v>71</v>
      </c>
    </row>
    <row r="4" spans="1:5">
      <c r="A4" s="105" t="s">
        <v>137</v>
      </c>
      <c r="B4" s="105" t="s">
        <v>138</v>
      </c>
      <c r="C4" s="67" t="s">
        <v>139</v>
      </c>
      <c r="D4" s="105" t="s">
        <v>140</v>
      </c>
      <c r="E4" s="105" t="s">
        <v>141</v>
      </c>
    </row>
    <row r="5" ht="18" customHeight="1" spans="1:5">
      <c r="A5" s="388" t="s">
        <v>142</v>
      </c>
      <c r="B5" s="388" t="s">
        <v>143</v>
      </c>
      <c r="C5" s="485">
        <f>SUM(C6:C10,C12:C22)</f>
        <v>172677</v>
      </c>
      <c r="D5" s="485">
        <f>SUM(D6:D10,D12:D22)</f>
        <v>205104</v>
      </c>
      <c r="E5" s="485">
        <f>IF(C5=0,"",ROUND(D5/C5*100,1))</f>
        <v>118.8</v>
      </c>
    </row>
    <row r="6" ht="18" customHeight="1" spans="1:5">
      <c r="A6" s="388" t="s">
        <v>144</v>
      </c>
      <c r="B6" s="388" t="s">
        <v>145</v>
      </c>
      <c r="C6" s="485">
        <v>70153</v>
      </c>
      <c r="D6" s="485">
        <v>120314</v>
      </c>
      <c r="E6" s="485">
        <f t="shared" ref="E6:E31" si="0">IF(C6=0,"",ROUND(D6/C6*100,1))</f>
        <v>171.5</v>
      </c>
    </row>
    <row r="7" ht="18" customHeight="1" spans="1:5">
      <c r="A7" s="388" t="s">
        <v>146</v>
      </c>
      <c r="B7" s="388" t="s">
        <v>147</v>
      </c>
      <c r="C7" s="485">
        <v>6371</v>
      </c>
      <c r="D7" s="485">
        <v>7026</v>
      </c>
      <c r="E7" s="485">
        <f t="shared" si="0"/>
        <v>110.3</v>
      </c>
    </row>
    <row r="8" ht="18" customHeight="1" spans="1:5">
      <c r="A8" s="388" t="s">
        <v>148</v>
      </c>
      <c r="B8" s="388" t="s">
        <v>149</v>
      </c>
      <c r="C8" s="485"/>
      <c r="D8" s="485"/>
      <c r="E8" s="485" t="str">
        <f t="shared" si="0"/>
        <v/>
      </c>
    </row>
    <row r="9" ht="18" customHeight="1" spans="1:5">
      <c r="A9" s="388" t="s">
        <v>150</v>
      </c>
      <c r="B9" s="388" t="s">
        <v>151</v>
      </c>
      <c r="C9" s="485">
        <v>4001</v>
      </c>
      <c r="D9" s="485">
        <v>4206</v>
      </c>
      <c r="E9" s="485">
        <f t="shared" si="0"/>
        <v>105.1</v>
      </c>
    </row>
    <row r="10" ht="18" customHeight="1" spans="1:5">
      <c r="A10" s="388" t="s">
        <v>152</v>
      </c>
      <c r="B10" s="388" t="s">
        <v>153</v>
      </c>
      <c r="C10" s="485">
        <v>529</v>
      </c>
      <c r="D10" s="485">
        <v>700</v>
      </c>
      <c r="E10" s="485">
        <f t="shared" si="0"/>
        <v>132.3</v>
      </c>
    </row>
    <row r="11" ht="18" customHeight="1" spans="1:5">
      <c r="A11" s="388" t="s">
        <v>154</v>
      </c>
      <c r="B11" s="388" t="s">
        <v>155</v>
      </c>
      <c r="C11" s="485"/>
      <c r="D11" s="485"/>
      <c r="E11" s="485" t="str">
        <f t="shared" si="0"/>
        <v/>
      </c>
    </row>
    <row r="12" ht="18" customHeight="1" spans="1:5">
      <c r="A12" s="388" t="s">
        <v>156</v>
      </c>
      <c r="B12" s="388" t="s">
        <v>157</v>
      </c>
      <c r="C12" s="485">
        <v>4186</v>
      </c>
      <c r="D12" s="485">
        <v>4306</v>
      </c>
      <c r="E12" s="485">
        <f t="shared" si="0"/>
        <v>102.9</v>
      </c>
    </row>
    <row r="13" ht="18" customHeight="1" spans="1:5">
      <c r="A13" s="388" t="s">
        <v>158</v>
      </c>
      <c r="B13" s="388" t="s">
        <v>159</v>
      </c>
      <c r="C13" s="485">
        <v>2026</v>
      </c>
      <c r="D13" s="485">
        <v>2658</v>
      </c>
      <c r="E13" s="485">
        <f t="shared" si="0"/>
        <v>131.2</v>
      </c>
    </row>
    <row r="14" ht="18" customHeight="1" spans="1:5">
      <c r="A14" s="388" t="s">
        <v>160</v>
      </c>
      <c r="B14" s="388" t="s">
        <v>161</v>
      </c>
      <c r="C14" s="485">
        <v>1569</v>
      </c>
      <c r="D14" s="485">
        <v>1758</v>
      </c>
      <c r="E14" s="485">
        <f t="shared" si="0"/>
        <v>112</v>
      </c>
    </row>
    <row r="15" ht="18" customHeight="1" spans="1:5">
      <c r="A15" s="388" t="s">
        <v>162</v>
      </c>
      <c r="B15" s="388" t="s">
        <v>163</v>
      </c>
      <c r="C15" s="485">
        <v>5089</v>
      </c>
      <c r="D15" s="485">
        <v>5533</v>
      </c>
      <c r="E15" s="485">
        <f t="shared" si="0"/>
        <v>108.7</v>
      </c>
    </row>
    <row r="16" ht="18" customHeight="1" spans="1:5">
      <c r="A16" s="388" t="s">
        <v>164</v>
      </c>
      <c r="B16" s="388" t="s">
        <v>165</v>
      </c>
      <c r="C16" s="485">
        <v>9672</v>
      </c>
      <c r="D16" s="485">
        <v>10269</v>
      </c>
      <c r="E16" s="485">
        <f t="shared" si="0"/>
        <v>106.2</v>
      </c>
    </row>
    <row r="17" ht="18" customHeight="1" spans="1:5">
      <c r="A17" s="388" t="s">
        <v>166</v>
      </c>
      <c r="B17" s="388" t="s">
        <v>167</v>
      </c>
      <c r="C17" s="485">
        <v>3307</v>
      </c>
      <c r="D17" s="485">
        <v>3605</v>
      </c>
      <c r="E17" s="485">
        <f t="shared" si="0"/>
        <v>109</v>
      </c>
    </row>
    <row r="18" ht="18" customHeight="1" spans="1:5">
      <c r="A18" s="388" t="s">
        <v>168</v>
      </c>
      <c r="B18" s="388" t="s">
        <v>169</v>
      </c>
      <c r="C18" s="485">
        <v>61424</v>
      </c>
      <c r="D18" s="485">
        <v>40225</v>
      </c>
      <c r="E18" s="485">
        <f t="shared" si="0"/>
        <v>65.5</v>
      </c>
    </row>
    <row r="19" ht="18" customHeight="1" spans="1:5">
      <c r="A19" s="388" t="s">
        <v>170</v>
      </c>
      <c r="B19" s="388" t="s">
        <v>171</v>
      </c>
      <c r="C19" s="485">
        <v>4257</v>
      </c>
      <c r="D19" s="485">
        <v>4402</v>
      </c>
      <c r="E19" s="485">
        <f t="shared" si="0"/>
        <v>103.4</v>
      </c>
    </row>
    <row r="20" ht="18" customHeight="1" spans="1:5">
      <c r="A20" s="388" t="s">
        <v>172</v>
      </c>
      <c r="B20" s="388" t="s">
        <v>173</v>
      </c>
      <c r="C20" s="485"/>
      <c r="D20" s="485"/>
      <c r="E20" s="485" t="str">
        <f t="shared" si="0"/>
        <v/>
      </c>
    </row>
    <row r="21" ht="18" customHeight="1" spans="1:5">
      <c r="A21" s="388" t="s">
        <v>174</v>
      </c>
      <c r="B21" s="388" t="s">
        <v>175</v>
      </c>
      <c r="C21" s="485">
        <v>93</v>
      </c>
      <c r="D21" s="485">
        <v>102</v>
      </c>
      <c r="E21" s="485">
        <f t="shared" si="0"/>
        <v>109.7</v>
      </c>
    </row>
    <row r="22" ht="18" customHeight="1" spans="1:5">
      <c r="A22" s="388" t="s">
        <v>176</v>
      </c>
      <c r="B22" s="388" t="s">
        <v>177</v>
      </c>
      <c r="C22" s="485"/>
      <c r="D22" s="485"/>
      <c r="E22" s="485" t="str">
        <f t="shared" si="0"/>
        <v/>
      </c>
    </row>
    <row r="23" ht="18" customHeight="1" spans="1:5">
      <c r="A23" s="388" t="s">
        <v>178</v>
      </c>
      <c r="B23" s="388" t="s">
        <v>179</v>
      </c>
      <c r="C23" s="485">
        <f>SUM(C24:C31)</f>
        <v>94751</v>
      </c>
      <c r="D23" s="485">
        <f>SUM(D24:D31)</f>
        <v>81043</v>
      </c>
      <c r="E23" s="485">
        <f t="shared" si="0"/>
        <v>85.5</v>
      </c>
    </row>
    <row r="24" ht="18" customHeight="1" spans="1:5">
      <c r="A24" s="388" t="s">
        <v>180</v>
      </c>
      <c r="B24" s="388" t="s">
        <v>181</v>
      </c>
      <c r="C24" s="485">
        <v>6267</v>
      </c>
      <c r="D24" s="485">
        <v>5720</v>
      </c>
      <c r="E24" s="485">
        <f t="shared" si="0"/>
        <v>91.3</v>
      </c>
    </row>
    <row r="25" ht="18" customHeight="1" spans="1:5">
      <c r="A25" s="388" t="s">
        <v>182</v>
      </c>
      <c r="B25" s="388" t="s">
        <v>183</v>
      </c>
      <c r="C25" s="485">
        <v>63414</v>
      </c>
      <c r="D25" s="485">
        <v>50316</v>
      </c>
      <c r="E25" s="485">
        <f t="shared" si="0"/>
        <v>79.3</v>
      </c>
    </row>
    <row r="26" ht="18" customHeight="1" spans="1:5">
      <c r="A26" s="388" t="s">
        <v>184</v>
      </c>
      <c r="B26" s="388" t="s">
        <v>185</v>
      </c>
      <c r="C26" s="485">
        <v>16205</v>
      </c>
      <c r="D26" s="485">
        <v>14055</v>
      </c>
      <c r="E26" s="485">
        <f t="shared" si="0"/>
        <v>86.7</v>
      </c>
    </row>
    <row r="27" ht="18" customHeight="1" spans="1:5">
      <c r="A27" s="388" t="s">
        <v>186</v>
      </c>
      <c r="B27" s="388" t="s">
        <v>187</v>
      </c>
      <c r="C27" s="485"/>
      <c r="D27" s="485"/>
      <c r="E27" s="485" t="str">
        <f t="shared" si="0"/>
        <v/>
      </c>
    </row>
    <row r="28" ht="18" customHeight="1" spans="1:5">
      <c r="A28" s="388" t="s">
        <v>188</v>
      </c>
      <c r="B28" s="388" t="s">
        <v>189</v>
      </c>
      <c r="C28" s="485">
        <v>4945</v>
      </c>
      <c r="D28" s="485">
        <v>5100</v>
      </c>
      <c r="E28" s="485">
        <f t="shared" si="0"/>
        <v>103.1</v>
      </c>
    </row>
    <row r="29" ht="18" customHeight="1" spans="1:5">
      <c r="A29" s="388" t="s">
        <v>190</v>
      </c>
      <c r="B29" s="388" t="s">
        <v>191</v>
      </c>
      <c r="C29" s="485"/>
      <c r="D29" s="485"/>
      <c r="E29" s="485" t="str">
        <f t="shared" si="0"/>
        <v/>
      </c>
    </row>
    <row r="30" ht="18" customHeight="1" spans="1:5">
      <c r="A30" s="388" t="s">
        <v>192</v>
      </c>
      <c r="B30" s="388" t="s">
        <v>193</v>
      </c>
      <c r="C30" s="485"/>
      <c r="D30" s="485"/>
      <c r="E30" s="485" t="str">
        <f t="shared" si="0"/>
        <v/>
      </c>
    </row>
    <row r="31" ht="18" customHeight="1" spans="1:5">
      <c r="A31" s="388" t="s">
        <v>194</v>
      </c>
      <c r="B31" s="388" t="s">
        <v>195</v>
      </c>
      <c r="C31" s="485">
        <v>3920</v>
      </c>
      <c r="D31" s="485">
        <v>5852</v>
      </c>
      <c r="E31" s="485">
        <f t="shared" si="0"/>
        <v>149.3</v>
      </c>
    </row>
    <row r="32" ht="18" customHeight="1" spans="1:5">
      <c r="A32" s="486"/>
      <c r="B32" s="388" t="s">
        <v>0</v>
      </c>
      <c r="C32" s="487"/>
      <c r="D32" s="487"/>
      <c r="E32" s="487"/>
    </row>
    <row r="33" ht="18" customHeight="1" spans="1:5">
      <c r="A33" s="388"/>
      <c r="B33" s="388" t="s">
        <v>0</v>
      </c>
      <c r="C33" s="485"/>
      <c r="D33" s="485"/>
      <c r="E33" s="485"/>
    </row>
    <row r="34" ht="18" customHeight="1" spans="1:5">
      <c r="A34" s="488"/>
      <c r="B34" s="404" t="s">
        <v>196</v>
      </c>
      <c r="C34" s="489">
        <f>SUM(C5,C23)</f>
        <v>267428</v>
      </c>
      <c r="D34" s="489">
        <f>SUM(D5,D23)</f>
        <v>286147</v>
      </c>
      <c r="E34" s="489">
        <f>IF(C34=0,"",ROUND(D34/C34*100,1))</f>
        <v>107</v>
      </c>
    </row>
  </sheetData>
  <mergeCells count="1">
    <mergeCell ref="A2:E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1268"/>
  <sheetViews>
    <sheetView workbookViewId="0">
      <selection activeCell="E1273" sqref="E1273"/>
    </sheetView>
  </sheetViews>
  <sheetFormatPr defaultColWidth="9" defaultRowHeight="14.25" outlineLevelCol="5"/>
  <cols>
    <col min="1" max="1" width="17.875" style="1" customWidth="1"/>
    <col min="2" max="2" width="37.875" style="1" customWidth="1"/>
    <col min="3" max="6" width="17.875" style="1" customWidth="1"/>
    <col min="7" max="16384" width="9" style="1"/>
  </cols>
  <sheetData>
    <row r="1" spans="1:6">
      <c r="A1" s="459" t="s">
        <v>197</v>
      </c>
      <c r="C1" s="460"/>
      <c r="D1" s="460"/>
      <c r="E1" s="460"/>
      <c r="F1" s="461" t="s">
        <v>0</v>
      </c>
    </row>
    <row r="2" ht="20.25" spans="1:6">
      <c r="A2" s="462" t="s">
        <v>198</v>
      </c>
      <c r="B2" s="462"/>
      <c r="C2" s="462"/>
      <c r="D2" s="462"/>
      <c r="E2" s="462"/>
      <c r="F2" s="462"/>
    </row>
    <row r="3" spans="1:6">
      <c r="A3" s="460"/>
      <c r="B3" s="460"/>
      <c r="C3" s="460"/>
      <c r="D3" s="460"/>
      <c r="E3" s="460"/>
      <c r="F3" s="461" t="s">
        <v>71</v>
      </c>
    </row>
    <row r="4" ht="27" spans="1:6">
      <c r="A4" s="463" t="s">
        <v>137</v>
      </c>
      <c r="B4" s="464" t="s">
        <v>138</v>
      </c>
      <c r="C4" s="465" t="s">
        <v>139</v>
      </c>
      <c r="D4" s="466" t="s">
        <v>140</v>
      </c>
      <c r="E4" s="465" t="s">
        <v>141</v>
      </c>
      <c r="F4" s="466" t="s">
        <v>199</v>
      </c>
    </row>
    <row r="5" spans="1:6">
      <c r="A5" s="467" t="s">
        <v>200</v>
      </c>
      <c r="B5" s="468" t="s">
        <v>201</v>
      </c>
      <c r="C5" s="469">
        <f>SUM(C6,C18,C27,C38,C49,C60,C71,C79,C88,C101,C110,C121,C133,C140,C148,C154,C161,C168,C175,C182,C189,C197,C203,C209,C216,C231)</f>
        <v>165964</v>
      </c>
      <c r="D5" s="469">
        <f>SUM(D6,D18,D27,D38,D49,D60,D71,D79,D88,D101,D110,D121,D133,D140,D148,D154,D161,D168,D175,D182,D189,D197,D203,D209,D216,D231)</f>
        <v>62434</v>
      </c>
      <c r="E5" s="470">
        <f t="shared" ref="E5:E68" si="0">IF(C5=0,"",ROUND(D5/C5*100,1))</f>
        <v>37.6</v>
      </c>
      <c r="F5" s="470"/>
    </row>
    <row r="6" spans="1:6">
      <c r="A6" s="467" t="s">
        <v>202</v>
      </c>
      <c r="B6" s="471" t="s">
        <v>203</v>
      </c>
      <c r="C6" s="470">
        <f>SUM(C7:C17)</f>
        <v>1166</v>
      </c>
      <c r="D6" s="470">
        <f>SUM(D7:D17)</f>
        <v>670</v>
      </c>
      <c r="E6" s="470">
        <f t="shared" si="0"/>
        <v>57.5</v>
      </c>
      <c r="F6" s="470"/>
    </row>
    <row r="7" spans="1:6">
      <c r="A7" s="467" t="s">
        <v>204</v>
      </c>
      <c r="B7" s="471" t="s">
        <v>205</v>
      </c>
      <c r="C7" s="470">
        <v>1079</v>
      </c>
      <c r="D7" s="470">
        <v>670</v>
      </c>
      <c r="E7" s="470">
        <f t="shared" si="0"/>
        <v>62.1</v>
      </c>
      <c r="F7" s="470"/>
    </row>
    <row r="8" spans="1:6">
      <c r="A8" s="467" t="s">
        <v>206</v>
      </c>
      <c r="B8" s="471" t="s">
        <v>207</v>
      </c>
      <c r="C8" s="470">
        <v>44</v>
      </c>
      <c r="D8" s="470"/>
      <c r="E8" s="470">
        <f t="shared" si="0"/>
        <v>0</v>
      </c>
      <c r="F8" s="470"/>
    </row>
    <row r="9" spans="1:6">
      <c r="A9" s="467" t="s">
        <v>208</v>
      </c>
      <c r="B9" s="472" t="s">
        <v>209</v>
      </c>
      <c r="C9" s="470"/>
      <c r="D9" s="470"/>
      <c r="E9" s="470" t="str">
        <f t="shared" si="0"/>
        <v/>
      </c>
      <c r="F9" s="470"/>
    </row>
    <row r="10" spans="1:6">
      <c r="A10" s="467" t="s">
        <v>210</v>
      </c>
      <c r="B10" s="472" t="s">
        <v>211</v>
      </c>
      <c r="C10" s="470">
        <v>13</v>
      </c>
      <c r="D10" s="470"/>
      <c r="E10" s="470">
        <f t="shared" si="0"/>
        <v>0</v>
      </c>
      <c r="F10" s="470"/>
    </row>
    <row r="11" spans="1:6">
      <c r="A11" s="467" t="s">
        <v>212</v>
      </c>
      <c r="B11" s="472" t="s">
        <v>213</v>
      </c>
      <c r="C11" s="470"/>
      <c r="D11" s="470"/>
      <c r="E11" s="470" t="str">
        <f t="shared" si="0"/>
        <v/>
      </c>
      <c r="F11" s="470"/>
    </row>
    <row r="12" spans="1:6">
      <c r="A12" s="467" t="s">
        <v>214</v>
      </c>
      <c r="B12" s="468" t="s">
        <v>215</v>
      </c>
      <c r="C12" s="470"/>
      <c r="D12" s="470"/>
      <c r="E12" s="470" t="str">
        <f t="shared" si="0"/>
        <v/>
      </c>
      <c r="F12" s="470"/>
    </row>
    <row r="13" spans="1:6">
      <c r="A13" s="467" t="s">
        <v>216</v>
      </c>
      <c r="B13" s="468" t="s">
        <v>217</v>
      </c>
      <c r="C13" s="470"/>
      <c r="D13" s="470"/>
      <c r="E13" s="470" t="str">
        <f t="shared" si="0"/>
        <v/>
      </c>
      <c r="F13" s="470"/>
    </row>
    <row r="14" spans="1:6">
      <c r="A14" s="467" t="s">
        <v>218</v>
      </c>
      <c r="B14" s="468" t="s">
        <v>219</v>
      </c>
      <c r="C14" s="470"/>
      <c r="D14" s="470"/>
      <c r="E14" s="470" t="str">
        <f t="shared" si="0"/>
        <v/>
      </c>
      <c r="F14" s="470"/>
    </row>
    <row r="15" spans="1:6">
      <c r="A15" s="467" t="s">
        <v>220</v>
      </c>
      <c r="B15" s="468" t="s">
        <v>221</v>
      </c>
      <c r="C15" s="470"/>
      <c r="D15" s="470"/>
      <c r="E15" s="470" t="str">
        <f t="shared" si="0"/>
        <v/>
      </c>
      <c r="F15" s="470"/>
    </row>
    <row r="16" spans="1:6">
      <c r="A16" s="467" t="s">
        <v>222</v>
      </c>
      <c r="B16" s="468" t="s">
        <v>223</v>
      </c>
      <c r="C16" s="470"/>
      <c r="D16" s="470"/>
      <c r="E16" s="470" t="str">
        <f t="shared" si="0"/>
        <v/>
      </c>
      <c r="F16" s="470"/>
    </row>
    <row r="17" spans="1:6">
      <c r="A17" s="467" t="s">
        <v>224</v>
      </c>
      <c r="B17" s="468" t="s">
        <v>225</v>
      </c>
      <c r="C17" s="470">
        <v>30</v>
      </c>
      <c r="D17" s="470"/>
      <c r="E17" s="470">
        <f t="shared" si="0"/>
        <v>0</v>
      </c>
      <c r="F17" s="470"/>
    </row>
    <row r="18" spans="1:6">
      <c r="A18" s="467" t="s">
        <v>226</v>
      </c>
      <c r="B18" s="471" t="s">
        <v>227</v>
      </c>
      <c r="C18" s="470">
        <f>SUM(C19:C26)</f>
        <v>537</v>
      </c>
      <c r="D18" s="470">
        <f>SUM(D19:D26)</f>
        <v>480</v>
      </c>
      <c r="E18" s="470">
        <f t="shared" si="0"/>
        <v>89.4</v>
      </c>
      <c r="F18" s="470"/>
    </row>
    <row r="19" spans="1:6">
      <c r="A19" s="467" t="s">
        <v>228</v>
      </c>
      <c r="B19" s="471" t="s">
        <v>205</v>
      </c>
      <c r="C19" s="470">
        <v>536</v>
      </c>
      <c r="D19" s="470">
        <v>480</v>
      </c>
      <c r="E19" s="470">
        <f t="shared" si="0"/>
        <v>89.6</v>
      </c>
      <c r="F19" s="470"/>
    </row>
    <row r="20" spans="1:6">
      <c r="A20" s="467" t="s">
        <v>229</v>
      </c>
      <c r="B20" s="471" t="s">
        <v>207</v>
      </c>
      <c r="C20" s="470"/>
      <c r="D20" s="470"/>
      <c r="E20" s="470" t="str">
        <f t="shared" si="0"/>
        <v/>
      </c>
      <c r="F20" s="470"/>
    </row>
    <row r="21" spans="1:6">
      <c r="A21" s="467" t="s">
        <v>230</v>
      </c>
      <c r="B21" s="472" t="s">
        <v>209</v>
      </c>
      <c r="C21" s="470"/>
      <c r="D21" s="470"/>
      <c r="E21" s="470" t="str">
        <f t="shared" si="0"/>
        <v/>
      </c>
      <c r="F21" s="470"/>
    </row>
    <row r="22" spans="1:6">
      <c r="A22" s="467" t="s">
        <v>231</v>
      </c>
      <c r="B22" s="472" t="s">
        <v>232</v>
      </c>
      <c r="C22" s="470"/>
      <c r="D22" s="470"/>
      <c r="E22" s="470" t="str">
        <f t="shared" si="0"/>
        <v/>
      </c>
      <c r="F22" s="470"/>
    </row>
    <row r="23" spans="1:6">
      <c r="A23" s="467" t="s">
        <v>233</v>
      </c>
      <c r="B23" s="472" t="s">
        <v>234</v>
      </c>
      <c r="C23" s="470"/>
      <c r="D23" s="470"/>
      <c r="E23" s="470" t="str">
        <f t="shared" si="0"/>
        <v/>
      </c>
      <c r="F23" s="470"/>
    </row>
    <row r="24" spans="1:6">
      <c r="A24" s="467" t="s">
        <v>235</v>
      </c>
      <c r="B24" s="472" t="s">
        <v>236</v>
      </c>
      <c r="C24" s="470"/>
      <c r="D24" s="470"/>
      <c r="E24" s="470" t="str">
        <f t="shared" si="0"/>
        <v/>
      </c>
      <c r="F24" s="470"/>
    </row>
    <row r="25" spans="1:6">
      <c r="A25" s="467" t="s">
        <v>237</v>
      </c>
      <c r="B25" s="472" t="s">
        <v>223</v>
      </c>
      <c r="C25" s="470"/>
      <c r="D25" s="470"/>
      <c r="E25" s="470" t="str">
        <f t="shared" si="0"/>
        <v/>
      </c>
      <c r="F25" s="470"/>
    </row>
    <row r="26" spans="1:6">
      <c r="A26" s="467" t="s">
        <v>238</v>
      </c>
      <c r="B26" s="472" t="s">
        <v>239</v>
      </c>
      <c r="C26" s="470">
        <v>1</v>
      </c>
      <c r="D26" s="470"/>
      <c r="E26" s="470">
        <f t="shared" si="0"/>
        <v>0</v>
      </c>
      <c r="F26" s="470"/>
    </row>
    <row r="27" spans="1:6">
      <c r="A27" s="467" t="s">
        <v>240</v>
      </c>
      <c r="B27" s="471" t="s">
        <v>241</v>
      </c>
      <c r="C27" s="470">
        <f>SUM(C28:C37)</f>
        <v>30351</v>
      </c>
      <c r="D27" s="470">
        <f>SUM(D28:D37)</f>
        <v>25675</v>
      </c>
      <c r="E27" s="470">
        <f t="shared" si="0"/>
        <v>84.6</v>
      </c>
      <c r="F27" s="470"/>
    </row>
    <row r="28" spans="1:6">
      <c r="A28" s="467" t="s">
        <v>242</v>
      </c>
      <c r="B28" s="471" t="s">
        <v>205</v>
      </c>
      <c r="C28" s="470">
        <v>22486</v>
      </c>
      <c r="D28" s="470">
        <v>16572</v>
      </c>
      <c r="E28" s="470">
        <f t="shared" si="0"/>
        <v>73.7</v>
      </c>
      <c r="F28" s="470"/>
    </row>
    <row r="29" spans="1:6">
      <c r="A29" s="467" t="s">
        <v>243</v>
      </c>
      <c r="B29" s="471" t="s">
        <v>207</v>
      </c>
      <c r="C29" s="470">
        <v>1139</v>
      </c>
      <c r="D29" s="470">
        <v>1366</v>
      </c>
      <c r="E29" s="470">
        <f t="shared" si="0"/>
        <v>119.9</v>
      </c>
      <c r="F29" s="470"/>
    </row>
    <row r="30" spans="1:6">
      <c r="A30" s="467" t="s">
        <v>244</v>
      </c>
      <c r="B30" s="472" t="s">
        <v>209</v>
      </c>
      <c r="C30" s="470"/>
      <c r="D30" s="470"/>
      <c r="E30" s="470" t="str">
        <f t="shared" si="0"/>
        <v/>
      </c>
      <c r="F30" s="470"/>
    </row>
    <row r="31" spans="1:6">
      <c r="A31" s="467" t="s">
        <v>245</v>
      </c>
      <c r="B31" s="472" t="s">
        <v>246</v>
      </c>
      <c r="C31" s="470"/>
      <c r="D31" s="470"/>
      <c r="E31" s="470" t="str">
        <f t="shared" si="0"/>
        <v/>
      </c>
      <c r="F31" s="470"/>
    </row>
    <row r="32" spans="1:6">
      <c r="A32" s="467" t="s">
        <v>247</v>
      </c>
      <c r="B32" s="472" t="s">
        <v>248</v>
      </c>
      <c r="C32" s="470"/>
      <c r="D32" s="470"/>
      <c r="E32" s="470" t="str">
        <f t="shared" si="0"/>
        <v/>
      </c>
      <c r="F32" s="470"/>
    </row>
    <row r="33" spans="1:6">
      <c r="A33" s="467" t="s">
        <v>249</v>
      </c>
      <c r="B33" s="471" t="s">
        <v>250</v>
      </c>
      <c r="C33" s="470"/>
      <c r="D33" s="470"/>
      <c r="E33" s="470" t="str">
        <f t="shared" si="0"/>
        <v/>
      </c>
      <c r="F33" s="470"/>
    </row>
    <row r="34" spans="1:6">
      <c r="A34" s="467" t="s">
        <v>251</v>
      </c>
      <c r="B34" s="471" t="s">
        <v>252</v>
      </c>
      <c r="C34" s="470">
        <v>158</v>
      </c>
      <c r="D34" s="470">
        <v>75</v>
      </c>
      <c r="E34" s="470">
        <f t="shared" si="0"/>
        <v>47.5</v>
      </c>
      <c r="F34" s="470"/>
    </row>
    <row r="35" spans="1:6">
      <c r="A35" s="467" t="s">
        <v>253</v>
      </c>
      <c r="B35" s="472" t="s">
        <v>254</v>
      </c>
      <c r="C35" s="470"/>
      <c r="D35" s="470"/>
      <c r="E35" s="470" t="str">
        <f t="shared" si="0"/>
        <v/>
      </c>
      <c r="F35" s="470"/>
    </row>
    <row r="36" spans="1:6">
      <c r="A36" s="467" t="s">
        <v>255</v>
      </c>
      <c r="B36" s="472" t="s">
        <v>223</v>
      </c>
      <c r="C36" s="470">
        <v>882</v>
      </c>
      <c r="D36" s="470">
        <v>1560</v>
      </c>
      <c r="E36" s="470">
        <f t="shared" si="0"/>
        <v>176.9</v>
      </c>
      <c r="F36" s="470"/>
    </row>
    <row r="37" spans="1:6">
      <c r="A37" s="467" t="s">
        <v>256</v>
      </c>
      <c r="B37" s="472" t="s">
        <v>257</v>
      </c>
      <c r="C37" s="470">
        <v>5686</v>
      </c>
      <c r="D37" s="470">
        <v>6102</v>
      </c>
      <c r="E37" s="470">
        <f t="shared" si="0"/>
        <v>107.3</v>
      </c>
      <c r="F37" s="470"/>
    </row>
    <row r="38" spans="1:6">
      <c r="A38" s="467" t="s">
        <v>258</v>
      </c>
      <c r="B38" s="471" t="s">
        <v>259</v>
      </c>
      <c r="C38" s="470">
        <f>SUM(C39:C48)</f>
        <v>1456</v>
      </c>
      <c r="D38" s="470">
        <f>SUM(D39:D48)</f>
        <v>700</v>
      </c>
      <c r="E38" s="470">
        <f t="shared" si="0"/>
        <v>48.1</v>
      </c>
      <c r="F38" s="470"/>
    </row>
    <row r="39" spans="1:6">
      <c r="A39" s="467" t="s">
        <v>260</v>
      </c>
      <c r="B39" s="471" t="s">
        <v>205</v>
      </c>
      <c r="C39" s="470">
        <v>631</v>
      </c>
      <c r="D39" s="470">
        <v>660</v>
      </c>
      <c r="E39" s="470">
        <f t="shared" si="0"/>
        <v>104.6</v>
      </c>
      <c r="F39" s="470"/>
    </row>
    <row r="40" spans="1:6">
      <c r="A40" s="467" t="s">
        <v>261</v>
      </c>
      <c r="B40" s="471" t="s">
        <v>207</v>
      </c>
      <c r="C40" s="470"/>
      <c r="D40" s="470">
        <v>40</v>
      </c>
      <c r="E40" s="470" t="str">
        <f t="shared" si="0"/>
        <v/>
      </c>
      <c r="F40" s="470"/>
    </row>
    <row r="41" spans="1:6">
      <c r="A41" s="467" t="s">
        <v>262</v>
      </c>
      <c r="B41" s="472" t="s">
        <v>209</v>
      </c>
      <c r="C41" s="470"/>
      <c r="D41" s="470"/>
      <c r="E41" s="470" t="str">
        <f t="shared" si="0"/>
        <v/>
      </c>
      <c r="F41" s="470"/>
    </row>
    <row r="42" spans="1:6">
      <c r="A42" s="467" t="s">
        <v>263</v>
      </c>
      <c r="B42" s="472" t="s">
        <v>264</v>
      </c>
      <c r="C42" s="470"/>
      <c r="D42" s="470"/>
      <c r="E42" s="470" t="str">
        <f t="shared" si="0"/>
        <v/>
      </c>
      <c r="F42" s="470"/>
    </row>
    <row r="43" spans="1:6">
      <c r="A43" s="467" t="s">
        <v>265</v>
      </c>
      <c r="B43" s="472" t="s">
        <v>266</v>
      </c>
      <c r="C43" s="470"/>
      <c r="D43" s="470"/>
      <c r="E43" s="470" t="str">
        <f t="shared" si="0"/>
        <v/>
      </c>
      <c r="F43" s="470"/>
    </row>
    <row r="44" spans="1:6">
      <c r="A44" s="467" t="s">
        <v>267</v>
      </c>
      <c r="B44" s="471" t="s">
        <v>268</v>
      </c>
      <c r="C44" s="470"/>
      <c r="D44" s="470"/>
      <c r="E44" s="470" t="str">
        <f t="shared" si="0"/>
        <v/>
      </c>
      <c r="F44" s="470"/>
    </row>
    <row r="45" spans="1:6">
      <c r="A45" s="467" t="s">
        <v>269</v>
      </c>
      <c r="B45" s="471" t="s">
        <v>270</v>
      </c>
      <c r="C45" s="470"/>
      <c r="D45" s="470"/>
      <c r="E45" s="470" t="str">
        <f t="shared" si="0"/>
        <v/>
      </c>
      <c r="F45" s="470"/>
    </row>
    <row r="46" spans="1:6">
      <c r="A46" s="467" t="s">
        <v>271</v>
      </c>
      <c r="B46" s="471" t="s">
        <v>272</v>
      </c>
      <c r="C46" s="470">
        <v>3</v>
      </c>
      <c r="D46" s="470"/>
      <c r="E46" s="470">
        <f t="shared" si="0"/>
        <v>0</v>
      </c>
      <c r="F46" s="470"/>
    </row>
    <row r="47" spans="1:6">
      <c r="A47" s="467" t="s">
        <v>273</v>
      </c>
      <c r="B47" s="471" t="s">
        <v>223</v>
      </c>
      <c r="C47" s="470"/>
      <c r="D47" s="470"/>
      <c r="E47" s="470" t="str">
        <f t="shared" si="0"/>
        <v/>
      </c>
      <c r="F47" s="470"/>
    </row>
    <row r="48" spans="1:6">
      <c r="A48" s="467" t="s">
        <v>274</v>
      </c>
      <c r="B48" s="472" t="s">
        <v>275</v>
      </c>
      <c r="C48" s="470">
        <v>822</v>
      </c>
      <c r="D48" s="470"/>
      <c r="E48" s="470">
        <f t="shared" si="0"/>
        <v>0</v>
      </c>
      <c r="F48" s="470"/>
    </row>
    <row r="49" spans="1:6">
      <c r="A49" s="467" t="s">
        <v>276</v>
      </c>
      <c r="B49" s="472" t="s">
        <v>277</v>
      </c>
      <c r="C49" s="470">
        <f>SUM(C50:C59)</f>
        <v>434</v>
      </c>
      <c r="D49" s="470">
        <f>SUM(D50:D59)</f>
        <v>288</v>
      </c>
      <c r="E49" s="470">
        <f t="shared" si="0"/>
        <v>66.4</v>
      </c>
      <c r="F49" s="470"/>
    </row>
    <row r="50" spans="1:6">
      <c r="A50" s="467" t="s">
        <v>278</v>
      </c>
      <c r="B50" s="472" t="s">
        <v>205</v>
      </c>
      <c r="C50" s="470">
        <v>271</v>
      </c>
      <c r="D50" s="470">
        <v>288</v>
      </c>
      <c r="E50" s="470">
        <f t="shared" si="0"/>
        <v>106.3</v>
      </c>
      <c r="F50" s="470"/>
    </row>
    <row r="51" spans="1:6">
      <c r="A51" s="467" t="s">
        <v>279</v>
      </c>
      <c r="B51" s="468" t="s">
        <v>207</v>
      </c>
      <c r="C51" s="470"/>
      <c r="D51" s="470"/>
      <c r="E51" s="470" t="str">
        <f t="shared" si="0"/>
        <v/>
      </c>
      <c r="F51" s="470"/>
    </row>
    <row r="52" spans="1:6">
      <c r="A52" s="467" t="s">
        <v>280</v>
      </c>
      <c r="B52" s="471" t="s">
        <v>209</v>
      </c>
      <c r="C52" s="470"/>
      <c r="D52" s="470"/>
      <c r="E52" s="470" t="str">
        <f t="shared" si="0"/>
        <v/>
      </c>
      <c r="F52" s="470"/>
    </row>
    <row r="53" spans="1:6">
      <c r="A53" s="467" t="s">
        <v>281</v>
      </c>
      <c r="B53" s="471" t="s">
        <v>282</v>
      </c>
      <c r="C53" s="470"/>
      <c r="D53" s="470"/>
      <c r="E53" s="470" t="str">
        <f t="shared" si="0"/>
        <v/>
      </c>
      <c r="F53" s="470"/>
    </row>
    <row r="54" spans="1:6">
      <c r="A54" s="467" t="s">
        <v>283</v>
      </c>
      <c r="B54" s="471" t="s">
        <v>284</v>
      </c>
      <c r="C54" s="470"/>
      <c r="D54" s="470"/>
      <c r="E54" s="470" t="str">
        <f t="shared" si="0"/>
        <v/>
      </c>
      <c r="F54" s="470"/>
    </row>
    <row r="55" spans="1:6">
      <c r="A55" s="467" t="s">
        <v>285</v>
      </c>
      <c r="B55" s="472" t="s">
        <v>286</v>
      </c>
      <c r="C55" s="470"/>
      <c r="D55" s="470"/>
      <c r="E55" s="470" t="str">
        <f t="shared" si="0"/>
        <v/>
      </c>
      <c r="F55" s="470"/>
    </row>
    <row r="56" spans="1:6">
      <c r="A56" s="467" t="s">
        <v>287</v>
      </c>
      <c r="B56" s="472" t="s">
        <v>288</v>
      </c>
      <c r="C56" s="470">
        <v>100</v>
      </c>
      <c r="D56" s="470"/>
      <c r="E56" s="470">
        <f t="shared" si="0"/>
        <v>0</v>
      </c>
      <c r="F56" s="470"/>
    </row>
    <row r="57" spans="1:6">
      <c r="A57" s="467" t="s">
        <v>289</v>
      </c>
      <c r="B57" s="472" t="s">
        <v>290</v>
      </c>
      <c r="C57" s="470"/>
      <c r="D57" s="470"/>
      <c r="E57" s="470" t="str">
        <f t="shared" si="0"/>
        <v/>
      </c>
      <c r="F57" s="470"/>
    </row>
    <row r="58" spans="1:6">
      <c r="A58" s="467" t="s">
        <v>291</v>
      </c>
      <c r="B58" s="471" t="s">
        <v>223</v>
      </c>
      <c r="C58" s="470"/>
      <c r="D58" s="470"/>
      <c r="E58" s="470" t="str">
        <f t="shared" si="0"/>
        <v/>
      </c>
      <c r="F58" s="470"/>
    </row>
    <row r="59" spans="1:6">
      <c r="A59" s="467" t="s">
        <v>292</v>
      </c>
      <c r="B59" s="472" t="s">
        <v>293</v>
      </c>
      <c r="C59" s="470">
        <v>63</v>
      </c>
      <c r="D59" s="470"/>
      <c r="E59" s="470">
        <f t="shared" si="0"/>
        <v>0</v>
      </c>
      <c r="F59" s="470"/>
    </row>
    <row r="60" spans="1:6">
      <c r="A60" s="467" t="s">
        <v>294</v>
      </c>
      <c r="B60" s="471" t="s">
        <v>295</v>
      </c>
      <c r="C60" s="470">
        <f>SUM(C61:C70)</f>
        <v>3058</v>
      </c>
      <c r="D60" s="470">
        <f>SUM(D61:D70)</f>
        <v>3470</v>
      </c>
      <c r="E60" s="470">
        <f t="shared" si="0"/>
        <v>113.5</v>
      </c>
      <c r="F60" s="470"/>
    </row>
    <row r="61" spans="1:6">
      <c r="A61" s="467" t="s">
        <v>296</v>
      </c>
      <c r="B61" s="472" t="s">
        <v>205</v>
      </c>
      <c r="C61" s="470">
        <v>2643</v>
      </c>
      <c r="D61" s="470">
        <v>3010</v>
      </c>
      <c r="E61" s="470">
        <f t="shared" si="0"/>
        <v>113.9</v>
      </c>
      <c r="F61" s="470"/>
    </row>
    <row r="62" spans="1:6">
      <c r="A62" s="467" t="s">
        <v>297</v>
      </c>
      <c r="B62" s="468" t="s">
        <v>207</v>
      </c>
      <c r="C62" s="470"/>
      <c r="D62" s="470"/>
      <c r="E62" s="470" t="str">
        <f t="shared" si="0"/>
        <v/>
      </c>
      <c r="F62" s="470"/>
    </row>
    <row r="63" spans="1:6">
      <c r="A63" s="467" t="s">
        <v>298</v>
      </c>
      <c r="B63" s="468" t="s">
        <v>209</v>
      </c>
      <c r="C63" s="470"/>
      <c r="D63" s="470"/>
      <c r="E63" s="470" t="str">
        <f t="shared" si="0"/>
        <v/>
      </c>
      <c r="F63" s="470"/>
    </row>
    <row r="64" spans="1:6">
      <c r="A64" s="467" t="s">
        <v>299</v>
      </c>
      <c r="B64" s="468" t="s">
        <v>300</v>
      </c>
      <c r="C64" s="470"/>
      <c r="D64" s="470"/>
      <c r="E64" s="470" t="str">
        <f t="shared" si="0"/>
        <v/>
      </c>
      <c r="F64" s="470"/>
    </row>
    <row r="65" spans="1:6">
      <c r="A65" s="467" t="s">
        <v>301</v>
      </c>
      <c r="B65" s="468" t="s">
        <v>302</v>
      </c>
      <c r="C65" s="470"/>
      <c r="D65" s="470"/>
      <c r="E65" s="470" t="str">
        <f t="shared" si="0"/>
        <v/>
      </c>
      <c r="F65" s="470"/>
    </row>
    <row r="66" spans="1:6">
      <c r="A66" s="467" t="s">
        <v>303</v>
      </c>
      <c r="B66" s="468" t="s">
        <v>304</v>
      </c>
      <c r="C66" s="470"/>
      <c r="D66" s="470"/>
      <c r="E66" s="470" t="str">
        <f t="shared" si="0"/>
        <v/>
      </c>
      <c r="F66" s="470"/>
    </row>
    <row r="67" spans="1:6">
      <c r="A67" s="467" t="s">
        <v>305</v>
      </c>
      <c r="B67" s="471" t="s">
        <v>306</v>
      </c>
      <c r="C67" s="470"/>
      <c r="D67" s="470"/>
      <c r="E67" s="470" t="str">
        <f t="shared" si="0"/>
        <v/>
      </c>
      <c r="F67" s="470"/>
    </row>
    <row r="68" spans="1:6">
      <c r="A68" s="467" t="s">
        <v>307</v>
      </c>
      <c r="B68" s="472" t="s">
        <v>308</v>
      </c>
      <c r="C68" s="470"/>
      <c r="D68" s="470"/>
      <c r="E68" s="470" t="str">
        <f t="shared" si="0"/>
        <v/>
      </c>
      <c r="F68" s="470"/>
    </row>
    <row r="69" spans="1:6">
      <c r="A69" s="467" t="s">
        <v>309</v>
      </c>
      <c r="B69" s="472" t="s">
        <v>223</v>
      </c>
      <c r="C69" s="470"/>
      <c r="D69" s="470"/>
      <c r="E69" s="470" t="str">
        <f t="shared" ref="E69:E132" si="1">IF(C69=0,"",ROUND(D69/C69*100,1))</f>
        <v/>
      </c>
      <c r="F69" s="470"/>
    </row>
    <row r="70" spans="1:6">
      <c r="A70" s="467" t="s">
        <v>310</v>
      </c>
      <c r="B70" s="472" t="s">
        <v>311</v>
      </c>
      <c r="C70" s="470">
        <v>415</v>
      </c>
      <c r="D70" s="470">
        <v>460</v>
      </c>
      <c r="E70" s="470">
        <f t="shared" si="1"/>
        <v>110.8</v>
      </c>
      <c r="F70" s="470"/>
    </row>
    <row r="71" spans="1:6">
      <c r="A71" s="467" t="s">
        <v>312</v>
      </c>
      <c r="B71" s="471" t="s">
        <v>313</v>
      </c>
      <c r="C71" s="470">
        <f>SUM(C72:C78)</f>
        <v>0</v>
      </c>
      <c r="D71" s="470">
        <f>SUM(D72:D78)</f>
        <v>0</v>
      </c>
      <c r="E71" s="470" t="str">
        <f t="shared" si="1"/>
        <v/>
      </c>
      <c r="F71" s="470"/>
    </row>
    <row r="72" spans="1:6">
      <c r="A72" s="467" t="s">
        <v>314</v>
      </c>
      <c r="B72" s="471" t="s">
        <v>205</v>
      </c>
      <c r="C72" s="470"/>
      <c r="D72" s="470"/>
      <c r="E72" s="470" t="str">
        <f t="shared" si="1"/>
        <v/>
      </c>
      <c r="F72" s="470"/>
    </row>
    <row r="73" spans="1:6">
      <c r="A73" s="467" t="s">
        <v>315</v>
      </c>
      <c r="B73" s="471" t="s">
        <v>207</v>
      </c>
      <c r="C73" s="470"/>
      <c r="D73" s="470"/>
      <c r="E73" s="470" t="str">
        <f t="shared" si="1"/>
        <v/>
      </c>
      <c r="F73" s="470"/>
    </row>
    <row r="74" spans="1:6">
      <c r="A74" s="467" t="s">
        <v>316</v>
      </c>
      <c r="B74" s="472" t="s">
        <v>209</v>
      </c>
      <c r="C74" s="470"/>
      <c r="D74" s="470"/>
      <c r="E74" s="470" t="str">
        <f t="shared" si="1"/>
        <v/>
      </c>
      <c r="F74" s="470"/>
    </row>
    <row r="75" spans="1:6">
      <c r="A75" s="467" t="s">
        <v>317</v>
      </c>
      <c r="B75" s="471" t="s">
        <v>306</v>
      </c>
      <c r="C75" s="470"/>
      <c r="D75" s="470"/>
      <c r="E75" s="470" t="str">
        <f t="shared" si="1"/>
        <v/>
      </c>
      <c r="F75" s="470"/>
    </row>
    <row r="76" spans="1:6">
      <c r="A76" s="467" t="s">
        <v>318</v>
      </c>
      <c r="B76" s="472" t="s">
        <v>319</v>
      </c>
      <c r="C76" s="470"/>
      <c r="D76" s="470"/>
      <c r="E76" s="470" t="str">
        <f t="shared" si="1"/>
        <v/>
      </c>
      <c r="F76" s="470"/>
    </row>
    <row r="77" spans="1:6">
      <c r="A77" s="467" t="s">
        <v>320</v>
      </c>
      <c r="B77" s="472" t="s">
        <v>223</v>
      </c>
      <c r="C77" s="470"/>
      <c r="D77" s="470"/>
      <c r="E77" s="470" t="str">
        <f t="shared" si="1"/>
        <v/>
      </c>
      <c r="F77" s="470"/>
    </row>
    <row r="78" spans="1:6">
      <c r="A78" s="467" t="s">
        <v>321</v>
      </c>
      <c r="B78" s="472" t="s">
        <v>322</v>
      </c>
      <c r="C78" s="470"/>
      <c r="D78" s="470"/>
      <c r="E78" s="470" t="str">
        <f t="shared" si="1"/>
        <v/>
      </c>
      <c r="F78" s="470"/>
    </row>
    <row r="79" spans="1:6">
      <c r="A79" s="467" t="s">
        <v>323</v>
      </c>
      <c r="B79" s="472" t="s">
        <v>324</v>
      </c>
      <c r="C79" s="470">
        <f>SUM(C80:C87)</f>
        <v>536</v>
      </c>
      <c r="D79" s="470">
        <f>SUM(D80:D87)</f>
        <v>510</v>
      </c>
      <c r="E79" s="470">
        <f t="shared" si="1"/>
        <v>95.1</v>
      </c>
      <c r="F79" s="470"/>
    </row>
    <row r="80" spans="1:6">
      <c r="A80" s="467" t="s">
        <v>325</v>
      </c>
      <c r="B80" s="471" t="s">
        <v>205</v>
      </c>
      <c r="C80" s="470">
        <v>479</v>
      </c>
      <c r="D80" s="470">
        <v>490</v>
      </c>
      <c r="E80" s="470">
        <f t="shared" si="1"/>
        <v>102.3</v>
      </c>
      <c r="F80" s="470"/>
    </row>
    <row r="81" spans="1:6">
      <c r="A81" s="467" t="s">
        <v>326</v>
      </c>
      <c r="B81" s="471" t="s">
        <v>207</v>
      </c>
      <c r="C81" s="470"/>
      <c r="D81" s="470">
        <v>20</v>
      </c>
      <c r="E81" s="470" t="str">
        <f t="shared" si="1"/>
        <v/>
      </c>
      <c r="F81" s="470"/>
    </row>
    <row r="82" spans="1:6">
      <c r="A82" s="467" t="s">
        <v>327</v>
      </c>
      <c r="B82" s="471" t="s">
        <v>209</v>
      </c>
      <c r="C82" s="470"/>
      <c r="D82" s="470"/>
      <c r="E82" s="470" t="str">
        <f t="shared" si="1"/>
        <v/>
      </c>
      <c r="F82" s="470"/>
    </row>
    <row r="83" spans="1:6">
      <c r="A83" s="467" t="s">
        <v>328</v>
      </c>
      <c r="B83" s="472" t="s">
        <v>329</v>
      </c>
      <c r="C83" s="470">
        <v>26</v>
      </c>
      <c r="D83" s="470"/>
      <c r="E83" s="470">
        <f t="shared" si="1"/>
        <v>0</v>
      </c>
      <c r="F83" s="470"/>
    </row>
    <row r="84" spans="1:6">
      <c r="A84" s="467" t="s">
        <v>330</v>
      </c>
      <c r="B84" s="472" t="s">
        <v>331</v>
      </c>
      <c r="C84" s="470"/>
      <c r="D84" s="470"/>
      <c r="E84" s="470" t="str">
        <f t="shared" si="1"/>
        <v/>
      </c>
      <c r="F84" s="470"/>
    </row>
    <row r="85" spans="1:6">
      <c r="A85" s="467" t="s">
        <v>332</v>
      </c>
      <c r="B85" s="472" t="s">
        <v>306</v>
      </c>
      <c r="C85" s="470"/>
      <c r="D85" s="470"/>
      <c r="E85" s="470" t="str">
        <f t="shared" si="1"/>
        <v/>
      </c>
      <c r="F85" s="470"/>
    </row>
    <row r="86" spans="1:6">
      <c r="A86" s="467" t="s">
        <v>333</v>
      </c>
      <c r="B86" s="472" t="s">
        <v>223</v>
      </c>
      <c r="C86" s="470"/>
      <c r="D86" s="470"/>
      <c r="E86" s="470" t="str">
        <f t="shared" si="1"/>
        <v/>
      </c>
      <c r="F86" s="470"/>
    </row>
    <row r="87" spans="1:6">
      <c r="A87" s="467" t="s">
        <v>334</v>
      </c>
      <c r="B87" s="468" t="s">
        <v>335</v>
      </c>
      <c r="C87" s="470">
        <v>31</v>
      </c>
      <c r="D87" s="470"/>
      <c r="E87" s="470">
        <f t="shared" si="1"/>
        <v>0</v>
      </c>
      <c r="F87" s="470"/>
    </row>
    <row r="88" spans="1:6">
      <c r="A88" s="467" t="s">
        <v>336</v>
      </c>
      <c r="B88" s="471" t="s">
        <v>337</v>
      </c>
      <c r="C88" s="470">
        <f>SUM(C89:C100)</f>
        <v>0</v>
      </c>
      <c r="D88" s="470">
        <f>SUM(D89:D100)</f>
        <v>0</v>
      </c>
      <c r="E88" s="470" t="str">
        <f t="shared" si="1"/>
        <v/>
      </c>
      <c r="F88" s="470"/>
    </row>
    <row r="89" spans="1:6">
      <c r="A89" s="467" t="s">
        <v>338</v>
      </c>
      <c r="B89" s="471" t="s">
        <v>205</v>
      </c>
      <c r="C89" s="470"/>
      <c r="D89" s="470"/>
      <c r="E89" s="470" t="str">
        <f t="shared" si="1"/>
        <v/>
      </c>
      <c r="F89" s="470"/>
    </row>
    <row r="90" spans="1:6">
      <c r="A90" s="467" t="s">
        <v>339</v>
      </c>
      <c r="B90" s="472" t="s">
        <v>207</v>
      </c>
      <c r="C90" s="470"/>
      <c r="D90" s="470"/>
      <c r="E90" s="470" t="str">
        <f t="shared" si="1"/>
        <v/>
      </c>
      <c r="F90" s="470"/>
    </row>
    <row r="91" spans="1:6">
      <c r="A91" s="467" t="s">
        <v>340</v>
      </c>
      <c r="B91" s="472" t="s">
        <v>209</v>
      </c>
      <c r="C91" s="470"/>
      <c r="D91" s="470"/>
      <c r="E91" s="470" t="str">
        <f t="shared" si="1"/>
        <v/>
      </c>
      <c r="F91" s="470"/>
    </row>
    <row r="92" spans="1:6">
      <c r="A92" s="467" t="s">
        <v>341</v>
      </c>
      <c r="B92" s="471" t="s">
        <v>342</v>
      </c>
      <c r="C92" s="470"/>
      <c r="D92" s="470"/>
      <c r="E92" s="470" t="str">
        <f t="shared" si="1"/>
        <v/>
      </c>
      <c r="F92" s="470"/>
    </row>
    <row r="93" spans="1:6">
      <c r="A93" s="467" t="s">
        <v>343</v>
      </c>
      <c r="B93" s="471" t="s">
        <v>344</v>
      </c>
      <c r="C93" s="470"/>
      <c r="D93" s="470"/>
      <c r="E93" s="470" t="str">
        <f t="shared" si="1"/>
        <v/>
      </c>
      <c r="F93" s="470"/>
    </row>
    <row r="94" spans="1:6">
      <c r="A94" s="467" t="s">
        <v>345</v>
      </c>
      <c r="B94" s="471" t="s">
        <v>306</v>
      </c>
      <c r="C94" s="470"/>
      <c r="D94" s="470"/>
      <c r="E94" s="470" t="str">
        <f t="shared" si="1"/>
        <v/>
      </c>
      <c r="F94" s="470"/>
    </row>
    <row r="95" spans="1:6">
      <c r="A95" s="467" t="s">
        <v>346</v>
      </c>
      <c r="B95" s="471" t="s">
        <v>347</v>
      </c>
      <c r="C95" s="470"/>
      <c r="D95" s="470"/>
      <c r="E95" s="470" t="str">
        <f t="shared" si="1"/>
        <v/>
      </c>
      <c r="F95" s="470"/>
    </row>
    <row r="96" spans="1:6">
      <c r="A96" s="467" t="s">
        <v>348</v>
      </c>
      <c r="B96" s="471" t="s">
        <v>349</v>
      </c>
      <c r="C96" s="470"/>
      <c r="D96" s="470"/>
      <c r="E96" s="470" t="str">
        <f t="shared" si="1"/>
        <v/>
      </c>
      <c r="F96" s="470"/>
    </row>
    <row r="97" spans="1:6">
      <c r="A97" s="467" t="s">
        <v>350</v>
      </c>
      <c r="B97" s="471" t="s">
        <v>351</v>
      </c>
      <c r="C97" s="470"/>
      <c r="D97" s="470"/>
      <c r="E97" s="470" t="str">
        <f t="shared" si="1"/>
        <v/>
      </c>
      <c r="F97" s="470"/>
    </row>
    <row r="98" spans="1:6">
      <c r="A98" s="467" t="s">
        <v>352</v>
      </c>
      <c r="B98" s="471" t="s">
        <v>353</v>
      </c>
      <c r="C98" s="470"/>
      <c r="D98" s="470"/>
      <c r="E98" s="470" t="str">
        <f t="shared" si="1"/>
        <v/>
      </c>
      <c r="F98" s="470"/>
    </row>
    <row r="99" spans="1:6">
      <c r="A99" s="467" t="s">
        <v>354</v>
      </c>
      <c r="B99" s="472" t="s">
        <v>223</v>
      </c>
      <c r="C99" s="470"/>
      <c r="D99" s="470"/>
      <c r="E99" s="470" t="str">
        <f t="shared" si="1"/>
        <v/>
      </c>
      <c r="F99" s="470"/>
    </row>
    <row r="100" spans="1:6">
      <c r="A100" s="467" t="s">
        <v>355</v>
      </c>
      <c r="B100" s="472" t="s">
        <v>356</v>
      </c>
      <c r="C100" s="470"/>
      <c r="D100" s="470"/>
      <c r="E100" s="470" t="str">
        <f t="shared" si="1"/>
        <v/>
      </c>
      <c r="F100" s="470"/>
    </row>
    <row r="101" spans="1:6">
      <c r="A101" s="467" t="s">
        <v>357</v>
      </c>
      <c r="B101" s="468" t="s">
        <v>358</v>
      </c>
      <c r="C101" s="470">
        <f>SUM(C102:C109)</f>
        <v>1380</v>
      </c>
      <c r="D101" s="470">
        <f>SUM(D102:D109)</f>
        <v>1820</v>
      </c>
      <c r="E101" s="470">
        <f t="shared" si="1"/>
        <v>131.9</v>
      </c>
      <c r="F101" s="470"/>
    </row>
    <row r="102" spans="1:6">
      <c r="A102" s="467" t="s">
        <v>359</v>
      </c>
      <c r="B102" s="471" t="s">
        <v>205</v>
      </c>
      <c r="C102" s="470">
        <v>30</v>
      </c>
      <c r="D102" s="470">
        <v>1650</v>
      </c>
      <c r="E102" s="470">
        <f t="shared" si="1"/>
        <v>5500</v>
      </c>
      <c r="F102" s="470"/>
    </row>
    <row r="103" spans="1:6">
      <c r="A103" s="467" t="s">
        <v>360</v>
      </c>
      <c r="B103" s="471" t="s">
        <v>207</v>
      </c>
      <c r="C103" s="470">
        <v>1177</v>
      </c>
      <c r="D103" s="470"/>
      <c r="E103" s="470">
        <f t="shared" si="1"/>
        <v>0</v>
      </c>
      <c r="F103" s="470"/>
    </row>
    <row r="104" spans="1:6">
      <c r="A104" s="467" t="s">
        <v>361</v>
      </c>
      <c r="B104" s="471" t="s">
        <v>209</v>
      </c>
      <c r="C104" s="470"/>
      <c r="D104" s="470"/>
      <c r="E104" s="470" t="str">
        <f t="shared" si="1"/>
        <v/>
      </c>
      <c r="F104" s="470"/>
    </row>
    <row r="105" spans="1:6">
      <c r="A105" s="467" t="s">
        <v>362</v>
      </c>
      <c r="B105" s="472" t="s">
        <v>363</v>
      </c>
      <c r="C105" s="470"/>
      <c r="D105" s="470"/>
      <c r="E105" s="470" t="str">
        <f t="shared" si="1"/>
        <v/>
      </c>
      <c r="F105" s="470"/>
    </row>
    <row r="106" spans="1:6">
      <c r="A106" s="467" t="s">
        <v>364</v>
      </c>
      <c r="B106" s="472" t="s">
        <v>365</v>
      </c>
      <c r="C106" s="470">
        <v>160</v>
      </c>
      <c r="D106" s="470">
        <v>170</v>
      </c>
      <c r="E106" s="470">
        <f t="shared" si="1"/>
        <v>106.3</v>
      </c>
      <c r="F106" s="470"/>
    </row>
    <row r="107" spans="1:6">
      <c r="A107" s="467" t="s">
        <v>366</v>
      </c>
      <c r="B107" s="472" t="s">
        <v>367</v>
      </c>
      <c r="C107" s="470"/>
      <c r="D107" s="470"/>
      <c r="E107" s="470" t="str">
        <f t="shared" si="1"/>
        <v/>
      </c>
      <c r="F107" s="470"/>
    </row>
    <row r="108" spans="1:6">
      <c r="A108" s="467" t="s">
        <v>368</v>
      </c>
      <c r="B108" s="471" t="s">
        <v>223</v>
      </c>
      <c r="C108" s="470"/>
      <c r="D108" s="470"/>
      <c r="E108" s="470" t="str">
        <f t="shared" si="1"/>
        <v/>
      </c>
      <c r="F108" s="470"/>
    </row>
    <row r="109" spans="1:6">
      <c r="A109" s="467" t="s">
        <v>369</v>
      </c>
      <c r="B109" s="471" t="s">
        <v>370</v>
      </c>
      <c r="C109" s="470">
        <v>13</v>
      </c>
      <c r="D109" s="470"/>
      <c r="E109" s="470">
        <f t="shared" si="1"/>
        <v>0</v>
      </c>
      <c r="F109" s="470"/>
    </row>
    <row r="110" spans="1:6">
      <c r="A110" s="467" t="s">
        <v>371</v>
      </c>
      <c r="B110" s="468" t="s">
        <v>372</v>
      </c>
      <c r="C110" s="470">
        <f>SUM(C111:C120)</f>
        <v>551</v>
      </c>
      <c r="D110" s="470">
        <f>SUM(D111:D120)</f>
        <v>289</v>
      </c>
      <c r="E110" s="470">
        <f t="shared" si="1"/>
        <v>52.5</v>
      </c>
      <c r="F110" s="470"/>
    </row>
    <row r="111" spans="1:6">
      <c r="A111" s="467" t="s">
        <v>373</v>
      </c>
      <c r="B111" s="471" t="s">
        <v>205</v>
      </c>
      <c r="C111" s="470">
        <v>200</v>
      </c>
      <c r="D111" s="470">
        <v>289</v>
      </c>
      <c r="E111" s="470">
        <f t="shared" si="1"/>
        <v>144.5</v>
      </c>
      <c r="F111" s="470"/>
    </row>
    <row r="112" spans="1:6">
      <c r="A112" s="467" t="s">
        <v>374</v>
      </c>
      <c r="B112" s="471" t="s">
        <v>207</v>
      </c>
      <c r="C112" s="470"/>
      <c r="D112" s="470"/>
      <c r="E112" s="470" t="str">
        <f t="shared" si="1"/>
        <v/>
      </c>
      <c r="F112" s="470"/>
    </row>
    <row r="113" spans="1:6">
      <c r="A113" s="467" t="s">
        <v>375</v>
      </c>
      <c r="B113" s="471" t="s">
        <v>209</v>
      </c>
      <c r="C113" s="470"/>
      <c r="D113" s="470"/>
      <c r="E113" s="470" t="str">
        <f t="shared" si="1"/>
        <v/>
      </c>
      <c r="F113" s="470"/>
    </row>
    <row r="114" spans="1:6">
      <c r="A114" s="467" t="s">
        <v>376</v>
      </c>
      <c r="B114" s="472" t="s">
        <v>377</v>
      </c>
      <c r="C114" s="470">
        <v>55</v>
      </c>
      <c r="D114" s="470"/>
      <c r="E114" s="470">
        <f t="shared" si="1"/>
        <v>0</v>
      </c>
      <c r="F114" s="470"/>
    </row>
    <row r="115" spans="1:6">
      <c r="A115" s="467" t="s">
        <v>378</v>
      </c>
      <c r="B115" s="472" t="s">
        <v>379</v>
      </c>
      <c r="C115" s="470"/>
      <c r="D115" s="470"/>
      <c r="E115" s="470" t="str">
        <f t="shared" si="1"/>
        <v/>
      </c>
      <c r="F115" s="470"/>
    </row>
    <row r="116" spans="1:6">
      <c r="A116" s="467" t="s">
        <v>380</v>
      </c>
      <c r="B116" s="472" t="s">
        <v>381</v>
      </c>
      <c r="C116" s="470"/>
      <c r="D116" s="470"/>
      <c r="E116" s="470" t="str">
        <f t="shared" si="1"/>
        <v/>
      </c>
      <c r="F116" s="470"/>
    </row>
    <row r="117" spans="1:6">
      <c r="A117" s="467" t="s">
        <v>382</v>
      </c>
      <c r="B117" s="471" t="s">
        <v>383</v>
      </c>
      <c r="C117" s="470"/>
      <c r="D117" s="470"/>
      <c r="E117" s="470" t="str">
        <f t="shared" si="1"/>
        <v/>
      </c>
      <c r="F117" s="470"/>
    </row>
    <row r="118" spans="1:6">
      <c r="A118" s="467" t="s">
        <v>384</v>
      </c>
      <c r="B118" s="471" t="s">
        <v>385</v>
      </c>
      <c r="C118" s="470"/>
      <c r="D118" s="470"/>
      <c r="E118" s="470" t="str">
        <f t="shared" si="1"/>
        <v/>
      </c>
      <c r="F118" s="470"/>
    </row>
    <row r="119" spans="1:6">
      <c r="A119" s="467" t="s">
        <v>386</v>
      </c>
      <c r="B119" s="471" t="s">
        <v>223</v>
      </c>
      <c r="C119" s="470"/>
      <c r="D119" s="470"/>
      <c r="E119" s="470" t="str">
        <f t="shared" si="1"/>
        <v/>
      </c>
      <c r="F119" s="470"/>
    </row>
    <row r="120" spans="1:6">
      <c r="A120" s="467" t="s">
        <v>387</v>
      </c>
      <c r="B120" s="472" t="s">
        <v>388</v>
      </c>
      <c r="C120" s="470">
        <v>296</v>
      </c>
      <c r="D120" s="470"/>
      <c r="E120" s="470">
        <f t="shared" si="1"/>
        <v>0</v>
      </c>
      <c r="F120" s="470"/>
    </row>
    <row r="121" spans="1:6">
      <c r="A121" s="467" t="s">
        <v>389</v>
      </c>
      <c r="B121" s="472" t="s">
        <v>390</v>
      </c>
      <c r="C121" s="470">
        <f>SUM(C122:C132)</f>
        <v>0</v>
      </c>
      <c r="D121" s="470">
        <f>SUM(D122:D132)</f>
        <v>0</v>
      </c>
      <c r="E121" s="470" t="str">
        <f t="shared" si="1"/>
        <v/>
      </c>
      <c r="F121" s="470"/>
    </row>
    <row r="122" spans="1:6">
      <c r="A122" s="467" t="s">
        <v>391</v>
      </c>
      <c r="B122" s="472" t="s">
        <v>205</v>
      </c>
      <c r="C122" s="470"/>
      <c r="D122" s="470"/>
      <c r="E122" s="470" t="str">
        <f t="shared" si="1"/>
        <v/>
      </c>
      <c r="F122" s="470"/>
    </row>
    <row r="123" spans="1:6">
      <c r="A123" s="467" t="s">
        <v>392</v>
      </c>
      <c r="B123" s="468" t="s">
        <v>207</v>
      </c>
      <c r="C123" s="470"/>
      <c r="D123" s="470"/>
      <c r="E123" s="470" t="str">
        <f t="shared" si="1"/>
        <v/>
      </c>
      <c r="F123" s="470"/>
    </row>
    <row r="124" spans="1:6">
      <c r="A124" s="467" t="s">
        <v>393</v>
      </c>
      <c r="B124" s="471" t="s">
        <v>209</v>
      </c>
      <c r="C124" s="470"/>
      <c r="D124" s="470"/>
      <c r="E124" s="470" t="str">
        <f t="shared" si="1"/>
        <v/>
      </c>
      <c r="F124" s="470"/>
    </row>
    <row r="125" spans="1:6">
      <c r="A125" s="467" t="s">
        <v>394</v>
      </c>
      <c r="B125" s="471" t="s">
        <v>395</v>
      </c>
      <c r="C125" s="470"/>
      <c r="D125" s="470"/>
      <c r="E125" s="470" t="str">
        <f t="shared" si="1"/>
        <v/>
      </c>
      <c r="F125" s="470"/>
    </row>
    <row r="126" spans="1:6">
      <c r="A126" s="467" t="s">
        <v>396</v>
      </c>
      <c r="B126" s="471" t="s">
        <v>397</v>
      </c>
      <c r="C126" s="470"/>
      <c r="D126" s="470"/>
      <c r="E126" s="470" t="str">
        <f t="shared" si="1"/>
        <v/>
      </c>
      <c r="F126" s="470"/>
    </row>
    <row r="127" spans="1:6">
      <c r="A127" s="467" t="s">
        <v>398</v>
      </c>
      <c r="B127" s="472" t="s">
        <v>399</v>
      </c>
      <c r="C127" s="470"/>
      <c r="D127" s="470"/>
      <c r="E127" s="470" t="str">
        <f t="shared" si="1"/>
        <v/>
      </c>
      <c r="F127" s="470"/>
    </row>
    <row r="128" spans="1:6">
      <c r="A128" s="467" t="s">
        <v>400</v>
      </c>
      <c r="B128" s="471" t="s">
        <v>401</v>
      </c>
      <c r="C128" s="470"/>
      <c r="D128" s="470"/>
      <c r="E128" s="470" t="str">
        <f t="shared" si="1"/>
        <v/>
      </c>
      <c r="F128" s="470"/>
    </row>
    <row r="129" spans="1:6">
      <c r="A129" s="467" t="s">
        <v>402</v>
      </c>
      <c r="B129" s="471" t="s">
        <v>403</v>
      </c>
      <c r="C129" s="470"/>
      <c r="D129" s="470"/>
      <c r="E129" s="470" t="str">
        <f t="shared" si="1"/>
        <v/>
      </c>
      <c r="F129" s="470"/>
    </row>
    <row r="130" spans="1:6">
      <c r="A130" s="467" t="s">
        <v>404</v>
      </c>
      <c r="B130" s="471" t="s">
        <v>405</v>
      </c>
      <c r="C130" s="470"/>
      <c r="D130" s="470"/>
      <c r="E130" s="470" t="str">
        <f t="shared" si="1"/>
        <v/>
      </c>
      <c r="F130" s="470"/>
    </row>
    <row r="131" spans="1:6">
      <c r="A131" s="467" t="s">
        <v>406</v>
      </c>
      <c r="B131" s="471" t="s">
        <v>223</v>
      </c>
      <c r="C131" s="470"/>
      <c r="D131" s="470"/>
      <c r="E131" s="470" t="str">
        <f t="shared" si="1"/>
        <v/>
      </c>
      <c r="F131" s="470"/>
    </row>
    <row r="132" spans="1:6">
      <c r="A132" s="467" t="s">
        <v>407</v>
      </c>
      <c r="B132" s="471" t="s">
        <v>408</v>
      </c>
      <c r="C132" s="470"/>
      <c r="D132" s="470"/>
      <c r="E132" s="470" t="str">
        <f t="shared" si="1"/>
        <v/>
      </c>
      <c r="F132" s="470"/>
    </row>
    <row r="133" spans="1:6">
      <c r="A133" s="467" t="s">
        <v>409</v>
      </c>
      <c r="B133" s="471" t="s">
        <v>410</v>
      </c>
      <c r="C133" s="470">
        <f>SUM(C134:C139)</f>
        <v>15</v>
      </c>
      <c r="D133" s="470">
        <f>SUM(D134:D139)</f>
        <v>0</v>
      </c>
      <c r="E133" s="470">
        <f t="shared" ref="E133:E196" si="2">IF(C133=0,"",ROUND(D133/C133*100,1))</f>
        <v>0</v>
      </c>
      <c r="F133" s="470"/>
    </row>
    <row r="134" spans="1:6">
      <c r="A134" s="467" t="s">
        <v>411</v>
      </c>
      <c r="B134" s="471" t="s">
        <v>205</v>
      </c>
      <c r="C134" s="470"/>
      <c r="D134" s="470"/>
      <c r="E134" s="470" t="str">
        <f t="shared" si="2"/>
        <v/>
      </c>
      <c r="F134" s="470"/>
    </row>
    <row r="135" spans="1:6">
      <c r="A135" s="467" t="s">
        <v>412</v>
      </c>
      <c r="B135" s="471" t="s">
        <v>207</v>
      </c>
      <c r="C135" s="470"/>
      <c r="D135" s="470"/>
      <c r="E135" s="470" t="str">
        <f t="shared" si="2"/>
        <v/>
      </c>
      <c r="F135" s="470"/>
    </row>
    <row r="136" spans="1:6">
      <c r="A136" s="467" t="s">
        <v>413</v>
      </c>
      <c r="B136" s="472" t="s">
        <v>209</v>
      </c>
      <c r="C136" s="470"/>
      <c r="D136" s="470"/>
      <c r="E136" s="470" t="str">
        <f t="shared" si="2"/>
        <v/>
      </c>
      <c r="F136" s="470"/>
    </row>
    <row r="137" spans="1:6">
      <c r="A137" s="467" t="s">
        <v>414</v>
      </c>
      <c r="B137" s="472" t="s">
        <v>415</v>
      </c>
      <c r="C137" s="470">
        <v>15</v>
      </c>
      <c r="D137" s="470"/>
      <c r="E137" s="470">
        <f t="shared" si="2"/>
        <v>0</v>
      </c>
      <c r="F137" s="470"/>
    </row>
    <row r="138" spans="1:6">
      <c r="A138" s="467" t="s">
        <v>416</v>
      </c>
      <c r="B138" s="472" t="s">
        <v>223</v>
      </c>
      <c r="C138" s="470"/>
      <c r="D138" s="470"/>
      <c r="E138" s="470" t="str">
        <f t="shared" si="2"/>
        <v/>
      </c>
      <c r="F138" s="470"/>
    </row>
    <row r="139" spans="1:6">
      <c r="A139" s="467" t="s">
        <v>417</v>
      </c>
      <c r="B139" s="468" t="s">
        <v>418</v>
      </c>
      <c r="C139" s="470"/>
      <c r="D139" s="470"/>
      <c r="E139" s="470" t="str">
        <f t="shared" si="2"/>
        <v/>
      </c>
      <c r="F139" s="470"/>
    </row>
    <row r="140" spans="1:6">
      <c r="A140" s="467" t="s">
        <v>419</v>
      </c>
      <c r="B140" s="471" t="s">
        <v>420</v>
      </c>
      <c r="C140" s="470">
        <f>SUM(C141:C147)</f>
        <v>21</v>
      </c>
      <c r="D140" s="470">
        <f>SUM(D141:D147)</f>
        <v>25</v>
      </c>
      <c r="E140" s="470">
        <f t="shared" si="2"/>
        <v>119</v>
      </c>
      <c r="F140" s="470"/>
    </row>
    <row r="141" spans="1:6">
      <c r="A141" s="467" t="s">
        <v>421</v>
      </c>
      <c r="B141" s="471" t="s">
        <v>205</v>
      </c>
      <c r="C141" s="470">
        <v>21</v>
      </c>
      <c r="D141" s="470">
        <v>25</v>
      </c>
      <c r="E141" s="470">
        <f t="shared" si="2"/>
        <v>119</v>
      </c>
      <c r="F141" s="470"/>
    </row>
    <row r="142" spans="1:6">
      <c r="A142" s="467" t="s">
        <v>422</v>
      </c>
      <c r="B142" s="472" t="s">
        <v>207</v>
      </c>
      <c r="C142" s="470"/>
      <c r="D142" s="470"/>
      <c r="E142" s="470" t="str">
        <f t="shared" si="2"/>
        <v/>
      </c>
      <c r="F142" s="470"/>
    </row>
    <row r="143" spans="1:6">
      <c r="A143" s="467" t="s">
        <v>423</v>
      </c>
      <c r="B143" s="472" t="s">
        <v>209</v>
      </c>
      <c r="C143" s="470"/>
      <c r="D143" s="470"/>
      <c r="E143" s="470" t="str">
        <f t="shared" si="2"/>
        <v/>
      </c>
      <c r="F143" s="470"/>
    </row>
    <row r="144" spans="1:6">
      <c r="A144" s="467" t="s">
        <v>424</v>
      </c>
      <c r="B144" s="472" t="s">
        <v>425</v>
      </c>
      <c r="C144" s="470"/>
      <c r="D144" s="470"/>
      <c r="E144" s="470" t="str">
        <f t="shared" si="2"/>
        <v/>
      </c>
      <c r="F144" s="470"/>
    </row>
    <row r="145" spans="1:6">
      <c r="A145" s="467" t="s">
        <v>426</v>
      </c>
      <c r="B145" s="468" t="s">
        <v>427</v>
      </c>
      <c r="C145" s="470"/>
      <c r="D145" s="470"/>
      <c r="E145" s="470" t="str">
        <f t="shared" si="2"/>
        <v/>
      </c>
      <c r="F145" s="470"/>
    </row>
    <row r="146" spans="1:6">
      <c r="A146" s="467" t="s">
        <v>428</v>
      </c>
      <c r="B146" s="471" t="s">
        <v>223</v>
      </c>
      <c r="C146" s="470"/>
      <c r="D146" s="470"/>
      <c r="E146" s="470" t="str">
        <f t="shared" si="2"/>
        <v/>
      </c>
      <c r="F146" s="470"/>
    </row>
    <row r="147" spans="1:6">
      <c r="A147" s="467" t="s">
        <v>429</v>
      </c>
      <c r="B147" s="471" t="s">
        <v>430</v>
      </c>
      <c r="C147" s="470"/>
      <c r="D147" s="470"/>
      <c r="E147" s="470" t="str">
        <f t="shared" si="2"/>
        <v/>
      </c>
      <c r="F147" s="470"/>
    </row>
    <row r="148" spans="1:6">
      <c r="A148" s="467" t="s">
        <v>431</v>
      </c>
      <c r="B148" s="472" t="s">
        <v>432</v>
      </c>
      <c r="C148" s="470">
        <f>SUM(C149:C153)</f>
        <v>134</v>
      </c>
      <c r="D148" s="470">
        <f>SUM(D149:D153)</f>
        <v>140</v>
      </c>
      <c r="E148" s="470">
        <f t="shared" si="2"/>
        <v>104.5</v>
      </c>
      <c r="F148" s="470"/>
    </row>
    <row r="149" spans="1:6">
      <c r="A149" s="467" t="s">
        <v>433</v>
      </c>
      <c r="B149" s="472" t="s">
        <v>205</v>
      </c>
      <c r="C149" s="470">
        <v>134</v>
      </c>
      <c r="D149" s="470">
        <v>140</v>
      </c>
      <c r="E149" s="470">
        <f t="shared" si="2"/>
        <v>104.5</v>
      </c>
      <c r="F149" s="470"/>
    </row>
    <row r="150" spans="1:6">
      <c r="A150" s="467" t="s">
        <v>434</v>
      </c>
      <c r="B150" s="472" t="s">
        <v>207</v>
      </c>
      <c r="C150" s="470"/>
      <c r="D150" s="470"/>
      <c r="E150" s="470" t="str">
        <f t="shared" si="2"/>
        <v/>
      </c>
      <c r="F150" s="470"/>
    </row>
    <row r="151" spans="1:6">
      <c r="A151" s="467" t="s">
        <v>435</v>
      </c>
      <c r="B151" s="471" t="s">
        <v>209</v>
      </c>
      <c r="C151" s="470"/>
      <c r="D151" s="470"/>
      <c r="E151" s="470" t="str">
        <f t="shared" si="2"/>
        <v/>
      </c>
      <c r="F151" s="470"/>
    </row>
    <row r="152" spans="1:6">
      <c r="A152" s="467" t="s">
        <v>436</v>
      </c>
      <c r="B152" s="471" t="s">
        <v>437</v>
      </c>
      <c r="C152" s="470"/>
      <c r="D152" s="470"/>
      <c r="E152" s="470" t="str">
        <f t="shared" si="2"/>
        <v/>
      </c>
      <c r="F152" s="470"/>
    </row>
    <row r="153" spans="1:6">
      <c r="A153" s="467" t="s">
        <v>438</v>
      </c>
      <c r="B153" s="471" t="s">
        <v>439</v>
      </c>
      <c r="C153" s="470"/>
      <c r="D153" s="470"/>
      <c r="E153" s="470" t="str">
        <f t="shared" si="2"/>
        <v/>
      </c>
      <c r="F153" s="470"/>
    </row>
    <row r="154" spans="1:6">
      <c r="A154" s="467" t="s">
        <v>440</v>
      </c>
      <c r="B154" s="472" t="s">
        <v>441</v>
      </c>
      <c r="C154" s="470">
        <f>SUM(C155:C160)</f>
        <v>58</v>
      </c>
      <c r="D154" s="470">
        <f>SUM(D155:D160)</f>
        <v>51</v>
      </c>
      <c r="E154" s="470">
        <f t="shared" si="2"/>
        <v>87.9</v>
      </c>
      <c r="F154" s="470"/>
    </row>
    <row r="155" spans="1:6">
      <c r="A155" s="467" t="s">
        <v>442</v>
      </c>
      <c r="B155" s="472" t="s">
        <v>205</v>
      </c>
      <c r="C155" s="470">
        <v>53</v>
      </c>
      <c r="D155" s="470">
        <v>51</v>
      </c>
      <c r="E155" s="470">
        <f t="shared" si="2"/>
        <v>96.2</v>
      </c>
      <c r="F155" s="470"/>
    </row>
    <row r="156" spans="1:6">
      <c r="A156" s="467" t="s">
        <v>443</v>
      </c>
      <c r="B156" s="472" t="s">
        <v>207</v>
      </c>
      <c r="C156" s="470"/>
      <c r="D156" s="470"/>
      <c r="E156" s="470" t="str">
        <f t="shared" si="2"/>
        <v/>
      </c>
      <c r="F156" s="470"/>
    </row>
    <row r="157" spans="1:6">
      <c r="A157" s="467" t="s">
        <v>444</v>
      </c>
      <c r="B157" s="468" t="s">
        <v>209</v>
      </c>
      <c r="C157" s="470"/>
      <c r="D157" s="470"/>
      <c r="E157" s="470" t="str">
        <f t="shared" si="2"/>
        <v/>
      </c>
      <c r="F157" s="470"/>
    </row>
    <row r="158" spans="1:6">
      <c r="A158" s="467" t="s">
        <v>445</v>
      </c>
      <c r="B158" s="471" t="s">
        <v>236</v>
      </c>
      <c r="C158" s="470"/>
      <c r="D158" s="470"/>
      <c r="E158" s="470" t="str">
        <f t="shared" si="2"/>
        <v/>
      </c>
      <c r="F158" s="470"/>
    </row>
    <row r="159" spans="1:6">
      <c r="A159" s="467" t="s">
        <v>446</v>
      </c>
      <c r="B159" s="471" t="s">
        <v>223</v>
      </c>
      <c r="C159" s="470"/>
      <c r="D159" s="470"/>
      <c r="E159" s="470" t="str">
        <f t="shared" si="2"/>
        <v/>
      </c>
      <c r="F159" s="470"/>
    </row>
    <row r="160" spans="1:6">
      <c r="A160" s="467" t="s">
        <v>447</v>
      </c>
      <c r="B160" s="471" t="s">
        <v>448</v>
      </c>
      <c r="C160" s="470">
        <v>5</v>
      </c>
      <c r="D160" s="470"/>
      <c r="E160" s="470">
        <f t="shared" si="2"/>
        <v>0</v>
      </c>
      <c r="F160" s="470"/>
    </row>
    <row r="161" spans="1:6">
      <c r="A161" s="467" t="s">
        <v>449</v>
      </c>
      <c r="B161" s="472" t="s">
        <v>450</v>
      </c>
      <c r="C161" s="470">
        <f>SUM(C162:C167)</f>
        <v>30</v>
      </c>
      <c r="D161" s="470">
        <f>SUM(D162:D167)</f>
        <v>0</v>
      </c>
      <c r="E161" s="470">
        <f t="shared" si="2"/>
        <v>0</v>
      </c>
      <c r="F161" s="470"/>
    </row>
    <row r="162" spans="1:6">
      <c r="A162" s="467" t="s">
        <v>451</v>
      </c>
      <c r="B162" s="472" t="s">
        <v>205</v>
      </c>
      <c r="C162" s="470"/>
      <c r="D162" s="470"/>
      <c r="E162" s="470" t="str">
        <f t="shared" si="2"/>
        <v/>
      </c>
      <c r="F162" s="470"/>
    </row>
    <row r="163" spans="1:6">
      <c r="A163" s="467" t="s">
        <v>452</v>
      </c>
      <c r="B163" s="472" t="s">
        <v>207</v>
      </c>
      <c r="C163" s="470"/>
      <c r="D163" s="470"/>
      <c r="E163" s="470" t="str">
        <f t="shared" si="2"/>
        <v/>
      </c>
      <c r="F163" s="470"/>
    </row>
    <row r="164" spans="1:6">
      <c r="A164" s="467" t="s">
        <v>453</v>
      </c>
      <c r="B164" s="471" t="s">
        <v>209</v>
      </c>
      <c r="C164" s="470"/>
      <c r="D164" s="470"/>
      <c r="E164" s="470" t="str">
        <f t="shared" si="2"/>
        <v/>
      </c>
      <c r="F164" s="470"/>
    </row>
    <row r="165" spans="1:6">
      <c r="A165" s="467" t="s">
        <v>454</v>
      </c>
      <c r="B165" s="471" t="s">
        <v>455</v>
      </c>
      <c r="C165" s="470">
        <v>30</v>
      </c>
      <c r="D165" s="470"/>
      <c r="E165" s="470">
        <f t="shared" si="2"/>
        <v>0</v>
      </c>
      <c r="F165" s="470"/>
    </row>
    <row r="166" spans="1:6">
      <c r="A166" s="467" t="s">
        <v>456</v>
      </c>
      <c r="B166" s="472" t="s">
        <v>223</v>
      </c>
      <c r="C166" s="470"/>
      <c r="D166" s="470"/>
      <c r="E166" s="470" t="str">
        <f t="shared" si="2"/>
        <v/>
      </c>
      <c r="F166" s="470"/>
    </row>
    <row r="167" spans="1:6">
      <c r="A167" s="467" t="s">
        <v>457</v>
      </c>
      <c r="B167" s="472" t="s">
        <v>458</v>
      </c>
      <c r="C167" s="470"/>
      <c r="D167" s="470"/>
      <c r="E167" s="470" t="str">
        <f t="shared" si="2"/>
        <v/>
      </c>
      <c r="F167" s="470"/>
    </row>
    <row r="168" spans="1:6">
      <c r="A168" s="467" t="s">
        <v>459</v>
      </c>
      <c r="B168" s="472" t="s">
        <v>460</v>
      </c>
      <c r="C168" s="470">
        <f>SUM(C169:C174)</f>
        <v>6057</v>
      </c>
      <c r="D168" s="470">
        <f>SUM(D169:D174)</f>
        <v>5426</v>
      </c>
      <c r="E168" s="470">
        <f t="shared" si="2"/>
        <v>89.6</v>
      </c>
      <c r="F168" s="470"/>
    </row>
    <row r="169" spans="1:6">
      <c r="A169" s="467" t="s">
        <v>461</v>
      </c>
      <c r="B169" s="472" t="s">
        <v>205</v>
      </c>
      <c r="C169" s="470">
        <v>5213</v>
      </c>
      <c r="D169" s="470">
        <v>5126</v>
      </c>
      <c r="E169" s="470">
        <f t="shared" si="2"/>
        <v>98.3</v>
      </c>
      <c r="F169" s="470"/>
    </row>
    <row r="170" spans="1:6">
      <c r="A170" s="467" t="s">
        <v>462</v>
      </c>
      <c r="B170" s="471" t="s">
        <v>207</v>
      </c>
      <c r="C170" s="470"/>
      <c r="D170" s="470"/>
      <c r="E170" s="470" t="str">
        <f t="shared" si="2"/>
        <v/>
      </c>
      <c r="F170" s="470"/>
    </row>
    <row r="171" spans="1:6">
      <c r="A171" s="467" t="s">
        <v>463</v>
      </c>
      <c r="B171" s="471" t="s">
        <v>209</v>
      </c>
      <c r="C171" s="470"/>
      <c r="D171" s="470"/>
      <c r="E171" s="470" t="str">
        <f t="shared" si="2"/>
        <v/>
      </c>
      <c r="F171" s="470"/>
    </row>
    <row r="172" spans="1:6">
      <c r="A172" s="467" t="s">
        <v>464</v>
      </c>
      <c r="B172" s="471" t="s">
        <v>465</v>
      </c>
      <c r="C172" s="470"/>
      <c r="D172" s="470"/>
      <c r="E172" s="470" t="str">
        <f t="shared" si="2"/>
        <v/>
      </c>
      <c r="F172" s="470"/>
    </row>
    <row r="173" spans="1:6">
      <c r="A173" s="467" t="s">
        <v>466</v>
      </c>
      <c r="B173" s="472" t="s">
        <v>223</v>
      </c>
      <c r="C173" s="470"/>
      <c r="D173" s="470"/>
      <c r="E173" s="470" t="str">
        <f t="shared" si="2"/>
        <v/>
      </c>
      <c r="F173" s="470"/>
    </row>
    <row r="174" spans="1:6">
      <c r="A174" s="467" t="s">
        <v>467</v>
      </c>
      <c r="B174" s="472" t="s">
        <v>468</v>
      </c>
      <c r="C174" s="470">
        <v>844</v>
      </c>
      <c r="D174" s="470">
        <v>300</v>
      </c>
      <c r="E174" s="470">
        <f t="shared" si="2"/>
        <v>35.5</v>
      </c>
      <c r="F174" s="470"/>
    </row>
    <row r="175" spans="1:6">
      <c r="A175" s="467" t="s">
        <v>469</v>
      </c>
      <c r="B175" s="472" t="s">
        <v>470</v>
      </c>
      <c r="C175" s="470">
        <f>SUM(C176:C181)</f>
        <v>966</v>
      </c>
      <c r="D175" s="470">
        <f>SUM(D176:D181)</f>
        <v>1070</v>
      </c>
      <c r="E175" s="470">
        <f t="shared" si="2"/>
        <v>110.8</v>
      </c>
      <c r="F175" s="470"/>
    </row>
    <row r="176" spans="1:6">
      <c r="A176" s="467" t="s">
        <v>471</v>
      </c>
      <c r="B176" s="471" t="s">
        <v>205</v>
      </c>
      <c r="C176" s="470">
        <v>307</v>
      </c>
      <c r="D176" s="470">
        <v>370</v>
      </c>
      <c r="E176" s="470">
        <f t="shared" si="2"/>
        <v>120.5</v>
      </c>
      <c r="F176" s="470"/>
    </row>
    <row r="177" spans="1:6">
      <c r="A177" s="467" t="s">
        <v>472</v>
      </c>
      <c r="B177" s="471" t="s">
        <v>207</v>
      </c>
      <c r="C177" s="470"/>
      <c r="D177" s="470"/>
      <c r="E177" s="470" t="str">
        <f t="shared" si="2"/>
        <v/>
      </c>
      <c r="F177" s="470"/>
    </row>
    <row r="178" spans="1:6">
      <c r="A178" s="467" t="s">
        <v>473</v>
      </c>
      <c r="B178" s="471" t="s">
        <v>209</v>
      </c>
      <c r="C178" s="470"/>
      <c r="D178" s="470"/>
      <c r="E178" s="470" t="str">
        <f t="shared" si="2"/>
        <v/>
      </c>
      <c r="F178" s="470"/>
    </row>
    <row r="179" spans="1:6">
      <c r="A179" s="467" t="s">
        <v>474</v>
      </c>
      <c r="B179" s="471" t="s">
        <v>475</v>
      </c>
      <c r="C179" s="470"/>
      <c r="D179" s="470"/>
      <c r="E179" s="470" t="str">
        <f t="shared" si="2"/>
        <v/>
      </c>
      <c r="F179" s="470"/>
    </row>
    <row r="180" spans="1:6">
      <c r="A180" s="467" t="s">
        <v>476</v>
      </c>
      <c r="B180" s="471" t="s">
        <v>223</v>
      </c>
      <c r="C180" s="470"/>
      <c r="D180" s="470"/>
      <c r="E180" s="470" t="str">
        <f t="shared" si="2"/>
        <v/>
      </c>
      <c r="F180" s="470"/>
    </row>
    <row r="181" spans="1:6">
      <c r="A181" s="467" t="s">
        <v>477</v>
      </c>
      <c r="B181" s="472" t="s">
        <v>478</v>
      </c>
      <c r="C181" s="470">
        <v>659</v>
      </c>
      <c r="D181" s="470">
        <v>700</v>
      </c>
      <c r="E181" s="470">
        <f t="shared" si="2"/>
        <v>106.2</v>
      </c>
      <c r="F181" s="470"/>
    </row>
    <row r="182" spans="1:6">
      <c r="A182" s="467" t="s">
        <v>479</v>
      </c>
      <c r="B182" s="472" t="s">
        <v>480</v>
      </c>
      <c r="C182" s="470">
        <f>SUM(C183:C188)</f>
        <v>644</v>
      </c>
      <c r="D182" s="470">
        <f>SUM(D183:D188)</f>
        <v>425</v>
      </c>
      <c r="E182" s="470">
        <f t="shared" si="2"/>
        <v>66</v>
      </c>
      <c r="F182" s="470"/>
    </row>
    <row r="183" spans="1:6">
      <c r="A183" s="467" t="s">
        <v>481</v>
      </c>
      <c r="B183" s="468" t="s">
        <v>205</v>
      </c>
      <c r="C183" s="470">
        <v>316</v>
      </c>
      <c r="D183" s="470">
        <v>425</v>
      </c>
      <c r="E183" s="470">
        <f t="shared" si="2"/>
        <v>134.5</v>
      </c>
      <c r="F183" s="470"/>
    </row>
    <row r="184" spans="1:6">
      <c r="A184" s="467" t="s">
        <v>482</v>
      </c>
      <c r="B184" s="471" t="s">
        <v>207</v>
      </c>
      <c r="C184" s="470"/>
      <c r="D184" s="470"/>
      <c r="E184" s="470" t="str">
        <f t="shared" si="2"/>
        <v/>
      </c>
      <c r="F184" s="470"/>
    </row>
    <row r="185" spans="1:6">
      <c r="A185" s="467" t="s">
        <v>483</v>
      </c>
      <c r="B185" s="471" t="s">
        <v>209</v>
      </c>
      <c r="C185" s="470"/>
      <c r="D185" s="470"/>
      <c r="E185" s="470" t="str">
        <f t="shared" si="2"/>
        <v/>
      </c>
      <c r="F185" s="470"/>
    </row>
    <row r="186" spans="1:6">
      <c r="A186" s="467" t="s">
        <v>484</v>
      </c>
      <c r="B186" s="471" t="s">
        <v>485</v>
      </c>
      <c r="C186" s="470"/>
      <c r="D186" s="470"/>
      <c r="E186" s="470" t="str">
        <f t="shared" si="2"/>
        <v/>
      </c>
      <c r="F186" s="470"/>
    </row>
    <row r="187" spans="1:6">
      <c r="A187" s="467" t="s">
        <v>486</v>
      </c>
      <c r="B187" s="471" t="s">
        <v>223</v>
      </c>
      <c r="C187" s="470"/>
      <c r="D187" s="470"/>
      <c r="E187" s="470" t="str">
        <f t="shared" si="2"/>
        <v/>
      </c>
      <c r="F187" s="470"/>
    </row>
    <row r="188" spans="1:6">
      <c r="A188" s="467" t="s">
        <v>487</v>
      </c>
      <c r="B188" s="472" t="s">
        <v>488</v>
      </c>
      <c r="C188" s="470">
        <v>328</v>
      </c>
      <c r="D188" s="470"/>
      <c r="E188" s="470">
        <f t="shared" si="2"/>
        <v>0</v>
      </c>
      <c r="F188" s="470"/>
    </row>
    <row r="189" spans="1:6">
      <c r="A189" s="467" t="s">
        <v>489</v>
      </c>
      <c r="B189" s="472" t="s">
        <v>490</v>
      </c>
      <c r="C189" s="470">
        <f>SUM(C190:C196)</f>
        <v>338</v>
      </c>
      <c r="D189" s="470">
        <f>SUM(D190:D196)</f>
        <v>181</v>
      </c>
      <c r="E189" s="470">
        <f t="shared" si="2"/>
        <v>53.6</v>
      </c>
      <c r="F189" s="470"/>
    </row>
    <row r="190" spans="1:6">
      <c r="A190" s="467" t="s">
        <v>491</v>
      </c>
      <c r="B190" s="472" t="s">
        <v>205</v>
      </c>
      <c r="C190" s="470">
        <v>120</v>
      </c>
      <c r="D190" s="470">
        <v>181</v>
      </c>
      <c r="E190" s="470">
        <f t="shared" si="2"/>
        <v>150.8</v>
      </c>
      <c r="F190" s="470"/>
    </row>
    <row r="191" spans="1:6">
      <c r="A191" s="467" t="s">
        <v>492</v>
      </c>
      <c r="B191" s="471" t="s">
        <v>207</v>
      </c>
      <c r="C191" s="470"/>
      <c r="D191" s="470"/>
      <c r="E191" s="470" t="str">
        <f t="shared" si="2"/>
        <v/>
      </c>
      <c r="F191" s="470"/>
    </row>
    <row r="192" spans="1:6">
      <c r="A192" s="467" t="s">
        <v>493</v>
      </c>
      <c r="B192" s="471" t="s">
        <v>209</v>
      </c>
      <c r="C192" s="470"/>
      <c r="D192" s="470"/>
      <c r="E192" s="470" t="str">
        <f t="shared" si="2"/>
        <v/>
      </c>
      <c r="F192" s="470"/>
    </row>
    <row r="193" spans="1:6">
      <c r="A193" s="467" t="s">
        <v>494</v>
      </c>
      <c r="B193" s="471" t="s">
        <v>495</v>
      </c>
      <c r="C193" s="470">
        <v>68</v>
      </c>
      <c r="D193" s="470"/>
      <c r="E193" s="470">
        <f t="shared" si="2"/>
        <v>0</v>
      </c>
      <c r="F193" s="470"/>
    </row>
    <row r="194" spans="1:6">
      <c r="A194" s="467" t="s">
        <v>496</v>
      </c>
      <c r="B194" s="471" t="s">
        <v>497</v>
      </c>
      <c r="C194" s="470">
        <v>12</v>
      </c>
      <c r="D194" s="470"/>
      <c r="E194" s="470">
        <f t="shared" si="2"/>
        <v>0</v>
      </c>
      <c r="F194" s="470"/>
    </row>
    <row r="195" spans="1:6">
      <c r="A195" s="467" t="s">
        <v>498</v>
      </c>
      <c r="B195" s="471" t="s">
        <v>223</v>
      </c>
      <c r="C195" s="470"/>
      <c r="D195" s="470"/>
      <c r="E195" s="470" t="str">
        <f t="shared" si="2"/>
        <v/>
      </c>
      <c r="F195" s="466"/>
    </row>
    <row r="196" spans="1:6">
      <c r="A196" s="467" t="s">
        <v>499</v>
      </c>
      <c r="B196" s="472" t="s">
        <v>500</v>
      </c>
      <c r="C196" s="470">
        <v>138</v>
      </c>
      <c r="D196" s="470"/>
      <c r="E196" s="470">
        <f t="shared" si="2"/>
        <v>0</v>
      </c>
      <c r="F196" s="466"/>
    </row>
    <row r="197" spans="1:6">
      <c r="A197" s="467" t="s">
        <v>501</v>
      </c>
      <c r="B197" s="472" t="s">
        <v>502</v>
      </c>
      <c r="C197" s="466">
        <f>SUM(C198:C202)</f>
        <v>0</v>
      </c>
      <c r="D197" s="466">
        <f>SUM(D198:D202)</f>
        <v>0</v>
      </c>
      <c r="E197" s="470" t="str">
        <f t="shared" ref="E197:E260" si="3">IF(C197=0,"",ROUND(D197/C197*100,1))</f>
        <v/>
      </c>
      <c r="F197" s="466"/>
    </row>
    <row r="198" spans="1:6">
      <c r="A198" s="467" t="s">
        <v>503</v>
      </c>
      <c r="B198" s="472" t="s">
        <v>205</v>
      </c>
      <c r="C198" s="470"/>
      <c r="D198" s="470"/>
      <c r="E198" s="470" t="str">
        <f t="shared" si="3"/>
        <v/>
      </c>
      <c r="F198" s="470"/>
    </row>
    <row r="199" spans="1:6">
      <c r="A199" s="467" t="s">
        <v>504</v>
      </c>
      <c r="B199" s="468" t="s">
        <v>207</v>
      </c>
      <c r="C199" s="470"/>
      <c r="D199" s="470"/>
      <c r="E199" s="470" t="str">
        <f t="shared" si="3"/>
        <v/>
      </c>
      <c r="F199" s="470"/>
    </row>
    <row r="200" spans="1:6">
      <c r="A200" s="467" t="s">
        <v>505</v>
      </c>
      <c r="B200" s="471" t="s">
        <v>209</v>
      </c>
      <c r="C200" s="470"/>
      <c r="D200" s="470"/>
      <c r="E200" s="470" t="str">
        <f t="shared" si="3"/>
        <v/>
      </c>
      <c r="F200" s="470"/>
    </row>
    <row r="201" spans="1:6">
      <c r="A201" s="467" t="s">
        <v>506</v>
      </c>
      <c r="B201" s="471" t="s">
        <v>223</v>
      </c>
      <c r="C201" s="470"/>
      <c r="D201" s="470"/>
      <c r="E201" s="470" t="str">
        <f t="shared" si="3"/>
        <v/>
      </c>
      <c r="F201" s="470"/>
    </row>
    <row r="202" spans="1:6">
      <c r="A202" s="467" t="s">
        <v>507</v>
      </c>
      <c r="B202" s="471" t="s">
        <v>508</v>
      </c>
      <c r="C202" s="470"/>
      <c r="D202" s="470"/>
      <c r="E202" s="470" t="str">
        <f t="shared" si="3"/>
        <v/>
      </c>
      <c r="F202" s="470"/>
    </row>
    <row r="203" spans="1:6">
      <c r="A203" s="467" t="s">
        <v>509</v>
      </c>
      <c r="B203" s="472" t="s">
        <v>510</v>
      </c>
      <c r="C203" s="473">
        <f>SUM(C204:C208)</f>
        <v>0</v>
      </c>
      <c r="D203" s="473">
        <f>SUM(D204:D208)</f>
        <v>0</v>
      </c>
      <c r="E203" s="470" t="str">
        <f t="shared" si="3"/>
        <v/>
      </c>
      <c r="F203" s="470"/>
    </row>
    <row r="204" spans="1:6">
      <c r="A204" s="467" t="s">
        <v>511</v>
      </c>
      <c r="B204" s="472" t="s">
        <v>205</v>
      </c>
      <c r="C204" s="470"/>
      <c r="D204" s="470"/>
      <c r="E204" s="470" t="str">
        <f t="shared" si="3"/>
        <v/>
      </c>
      <c r="F204" s="470"/>
    </row>
    <row r="205" spans="1:6">
      <c r="A205" s="467" t="s">
        <v>512</v>
      </c>
      <c r="B205" s="472" t="s">
        <v>207</v>
      </c>
      <c r="C205" s="470"/>
      <c r="D205" s="470"/>
      <c r="E205" s="470" t="str">
        <f t="shared" si="3"/>
        <v/>
      </c>
      <c r="F205" s="470"/>
    </row>
    <row r="206" spans="1:6">
      <c r="A206" s="467" t="s">
        <v>513</v>
      </c>
      <c r="B206" s="471" t="s">
        <v>209</v>
      </c>
      <c r="C206" s="470"/>
      <c r="D206" s="470"/>
      <c r="E206" s="470" t="str">
        <f t="shared" si="3"/>
        <v/>
      </c>
      <c r="F206" s="470"/>
    </row>
    <row r="207" spans="1:6">
      <c r="A207" s="467" t="s">
        <v>514</v>
      </c>
      <c r="B207" s="471" t="s">
        <v>223</v>
      </c>
      <c r="C207" s="470"/>
      <c r="D207" s="470"/>
      <c r="E207" s="470" t="str">
        <f t="shared" si="3"/>
        <v/>
      </c>
      <c r="F207" s="470"/>
    </row>
    <row r="208" spans="1:6">
      <c r="A208" s="467" t="s">
        <v>515</v>
      </c>
      <c r="B208" s="471" t="s">
        <v>516</v>
      </c>
      <c r="C208" s="470"/>
      <c r="D208" s="470"/>
      <c r="E208" s="470" t="str">
        <f t="shared" si="3"/>
        <v/>
      </c>
      <c r="F208" s="470"/>
    </row>
    <row r="209" spans="1:6">
      <c r="A209" s="467" t="s">
        <v>517</v>
      </c>
      <c r="B209" s="471" t="s">
        <v>518</v>
      </c>
      <c r="C209" s="474">
        <f>SUM(C210:C215)</f>
        <v>0</v>
      </c>
      <c r="D209" s="474">
        <f>SUM(D210:D215)</f>
        <v>50</v>
      </c>
      <c r="E209" s="470" t="str">
        <f t="shared" si="3"/>
        <v/>
      </c>
      <c r="F209" s="470"/>
    </row>
    <row r="210" spans="1:6">
      <c r="A210" s="467" t="s">
        <v>519</v>
      </c>
      <c r="B210" s="471" t="s">
        <v>205</v>
      </c>
      <c r="C210" s="470"/>
      <c r="D210" s="470">
        <v>50</v>
      </c>
      <c r="E210" s="470" t="str">
        <f t="shared" si="3"/>
        <v/>
      </c>
      <c r="F210" s="470"/>
    </row>
    <row r="211" spans="1:6">
      <c r="A211" s="467" t="s">
        <v>520</v>
      </c>
      <c r="B211" s="471" t="s">
        <v>207</v>
      </c>
      <c r="C211" s="470"/>
      <c r="D211" s="470"/>
      <c r="E211" s="470" t="str">
        <f t="shared" si="3"/>
        <v/>
      </c>
      <c r="F211" s="470"/>
    </row>
    <row r="212" spans="1:6">
      <c r="A212" s="467" t="s">
        <v>521</v>
      </c>
      <c r="B212" s="471" t="s">
        <v>209</v>
      </c>
      <c r="C212" s="470"/>
      <c r="D212" s="470"/>
      <c r="E212" s="470" t="str">
        <f t="shared" si="3"/>
        <v/>
      </c>
      <c r="F212" s="470"/>
    </row>
    <row r="213" spans="1:6">
      <c r="A213" s="467" t="s">
        <v>522</v>
      </c>
      <c r="B213" s="471" t="s">
        <v>523</v>
      </c>
      <c r="C213" s="470"/>
      <c r="D213" s="470"/>
      <c r="E213" s="470" t="str">
        <f t="shared" si="3"/>
        <v/>
      </c>
      <c r="F213" s="470"/>
    </row>
    <row r="214" spans="1:6">
      <c r="A214" s="467" t="s">
        <v>524</v>
      </c>
      <c r="B214" s="471" t="s">
        <v>223</v>
      </c>
      <c r="C214" s="470"/>
      <c r="D214" s="470"/>
      <c r="E214" s="470" t="str">
        <f t="shared" si="3"/>
        <v/>
      </c>
      <c r="F214" s="470"/>
    </row>
    <row r="215" spans="1:6">
      <c r="A215" s="467" t="s">
        <v>525</v>
      </c>
      <c r="B215" s="471" t="s">
        <v>526</v>
      </c>
      <c r="C215" s="470"/>
      <c r="D215" s="470"/>
      <c r="E215" s="470" t="str">
        <f t="shared" si="3"/>
        <v/>
      </c>
      <c r="F215" s="470"/>
    </row>
    <row r="216" spans="1:6">
      <c r="A216" s="467" t="s">
        <v>527</v>
      </c>
      <c r="B216" s="471" t="s">
        <v>528</v>
      </c>
      <c r="C216" s="473">
        <f>SUM(C217:C230)</f>
        <v>3508</v>
      </c>
      <c r="D216" s="473">
        <f>SUM(D217:D230)</f>
        <v>3207</v>
      </c>
      <c r="E216" s="470">
        <f t="shared" si="3"/>
        <v>91.4</v>
      </c>
      <c r="F216" s="470"/>
    </row>
    <row r="217" spans="1:6">
      <c r="A217" s="467" t="s">
        <v>529</v>
      </c>
      <c r="B217" s="471" t="s">
        <v>205</v>
      </c>
      <c r="C217" s="470">
        <v>2971</v>
      </c>
      <c r="D217" s="470">
        <v>2500</v>
      </c>
      <c r="E217" s="470">
        <f t="shared" si="3"/>
        <v>84.1</v>
      </c>
      <c r="F217" s="470"/>
    </row>
    <row r="218" spans="1:6">
      <c r="A218" s="467" t="s">
        <v>530</v>
      </c>
      <c r="B218" s="471" t="s">
        <v>207</v>
      </c>
      <c r="C218" s="470">
        <v>8</v>
      </c>
      <c r="D218" s="470">
        <v>16</v>
      </c>
      <c r="E218" s="470">
        <f t="shared" si="3"/>
        <v>200</v>
      </c>
      <c r="F218" s="470"/>
    </row>
    <row r="219" spans="1:6">
      <c r="A219" s="467" t="s">
        <v>531</v>
      </c>
      <c r="B219" s="471" t="s">
        <v>209</v>
      </c>
      <c r="C219" s="470"/>
      <c r="D219" s="470"/>
      <c r="E219" s="470" t="str">
        <f t="shared" si="3"/>
        <v/>
      </c>
      <c r="F219" s="470"/>
    </row>
    <row r="220" spans="1:6">
      <c r="A220" s="467" t="s">
        <v>532</v>
      </c>
      <c r="B220" s="471" t="s">
        <v>533</v>
      </c>
      <c r="C220" s="470"/>
      <c r="D220" s="470"/>
      <c r="E220" s="470" t="str">
        <f t="shared" si="3"/>
        <v/>
      </c>
      <c r="F220" s="470"/>
    </row>
    <row r="221" spans="1:6">
      <c r="A221" s="467" t="s">
        <v>534</v>
      </c>
      <c r="B221" s="471" t="s">
        <v>535</v>
      </c>
      <c r="C221" s="470">
        <v>10</v>
      </c>
      <c r="D221" s="470"/>
      <c r="E221" s="470">
        <f t="shared" si="3"/>
        <v>0</v>
      </c>
      <c r="F221" s="470"/>
    </row>
    <row r="222" spans="1:6">
      <c r="A222" s="467" t="s">
        <v>536</v>
      </c>
      <c r="B222" s="471" t="s">
        <v>306</v>
      </c>
      <c r="C222" s="470"/>
      <c r="D222" s="470"/>
      <c r="E222" s="470" t="str">
        <f t="shared" si="3"/>
        <v/>
      </c>
      <c r="F222" s="470"/>
    </row>
    <row r="223" spans="1:6">
      <c r="A223" s="467" t="s">
        <v>537</v>
      </c>
      <c r="B223" s="471" t="s">
        <v>538</v>
      </c>
      <c r="C223" s="470"/>
      <c r="D223" s="470"/>
      <c r="E223" s="470" t="str">
        <f t="shared" si="3"/>
        <v/>
      </c>
      <c r="F223" s="470"/>
    </row>
    <row r="224" spans="1:6">
      <c r="A224" s="467" t="s">
        <v>539</v>
      </c>
      <c r="B224" s="471" t="s">
        <v>540</v>
      </c>
      <c r="C224" s="470"/>
      <c r="D224" s="470"/>
      <c r="E224" s="470" t="str">
        <f t="shared" si="3"/>
        <v/>
      </c>
      <c r="F224" s="470"/>
    </row>
    <row r="225" spans="1:6">
      <c r="A225" s="467" t="s">
        <v>541</v>
      </c>
      <c r="B225" s="471" t="s">
        <v>542</v>
      </c>
      <c r="C225" s="470"/>
      <c r="D225" s="470"/>
      <c r="E225" s="470" t="str">
        <f t="shared" si="3"/>
        <v/>
      </c>
      <c r="F225" s="470"/>
    </row>
    <row r="226" spans="1:6">
      <c r="A226" s="467" t="s">
        <v>543</v>
      </c>
      <c r="B226" s="471" t="s">
        <v>544</v>
      </c>
      <c r="C226" s="470"/>
      <c r="D226" s="470"/>
      <c r="E226" s="470" t="str">
        <f t="shared" si="3"/>
        <v/>
      </c>
      <c r="F226" s="470"/>
    </row>
    <row r="227" spans="1:6">
      <c r="A227" s="467" t="s">
        <v>545</v>
      </c>
      <c r="B227" s="471" t="s">
        <v>546</v>
      </c>
      <c r="C227" s="470"/>
      <c r="D227" s="470"/>
      <c r="E227" s="470" t="str">
        <f t="shared" si="3"/>
        <v/>
      </c>
      <c r="F227" s="470"/>
    </row>
    <row r="228" spans="1:6">
      <c r="A228" s="467" t="s">
        <v>547</v>
      </c>
      <c r="B228" s="471" t="s">
        <v>548</v>
      </c>
      <c r="C228" s="470">
        <v>35</v>
      </c>
      <c r="D228" s="470"/>
      <c r="E228" s="470">
        <f t="shared" si="3"/>
        <v>0</v>
      </c>
      <c r="F228" s="470"/>
    </row>
    <row r="229" spans="1:6">
      <c r="A229" s="467" t="s">
        <v>549</v>
      </c>
      <c r="B229" s="471" t="s">
        <v>223</v>
      </c>
      <c r="C229" s="470"/>
      <c r="D229" s="470"/>
      <c r="E229" s="470" t="str">
        <f t="shared" si="3"/>
        <v/>
      </c>
      <c r="F229" s="470"/>
    </row>
    <row r="230" spans="1:6">
      <c r="A230" s="467" t="s">
        <v>550</v>
      </c>
      <c r="B230" s="471" t="s">
        <v>551</v>
      </c>
      <c r="C230" s="470">
        <v>484</v>
      </c>
      <c r="D230" s="470">
        <v>691</v>
      </c>
      <c r="E230" s="470">
        <f t="shared" si="3"/>
        <v>142.8</v>
      </c>
      <c r="F230" s="470"/>
    </row>
    <row r="231" spans="1:6">
      <c r="A231" s="467" t="s">
        <v>552</v>
      </c>
      <c r="B231" s="471" t="s">
        <v>553</v>
      </c>
      <c r="C231" s="470">
        <f>SUM(C232:C233)</f>
        <v>114724</v>
      </c>
      <c r="D231" s="470">
        <f>SUM(D232:D233)</f>
        <v>17957</v>
      </c>
      <c r="E231" s="470">
        <f t="shared" si="3"/>
        <v>15.7</v>
      </c>
      <c r="F231" s="470"/>
    </row>
    <row r="232" spans="1:6">
      <c r="A232" s="467" t="s">
        <v>554</v>
      </c>
      <c r="B232" s="472" t="s">
        <v>555</v>
      </c>
      <c r="C232" s="470"/>
      <c r="D232" s="470"/>
      <c r="E232" s="470" t="str">
        <f t="shared" si="3"/>
        <v/>
      </c>
      <c r="F232" s="470"/>
    </row>
    <row r="233" spans="1:6">
      <c r="A233" s="467" t="s">
        <v>556</v>
      </c>
      <c r="B233" s="472" t="s">
        <v>557</v>
      </c>
      <c r="C233" s="470">
        <v>114724</v>
      </c>
      <c r="D233" s="470">
        <v>17957</v>
      </c>
      <c r="E233" s="470">
        <f t="shared" si="3"/>
        <v>15.7</v>
      </c>
      <c r="F233" s="470"/>
    </row>
    <row r="234" spans="1:6">
      <c r="A234" s="467" t="s">
        <v>558</v>
      </c>
      <c r="B234" s="468" t="s">
        <v>559</v>
      </c>
      <c r="C234" s="470">
        <f>SUM(C235:C237)</f>
        <v>0</v>
      </c>
      <c r="D234" s="470">
        <f>SUM(D235:D237)</f>
        <v>0</v>
      </c>
      <c r="E234" s="470" t="str">
        <f t="shared" si="3"/>
        <v/>
      </c>
      <c r="F234" s="470"/>
    </row>
    <row r="235" spans="1:6">
      <c r="A235" s="467" t="s">
        <v>560</v>
      </c>
      <c r="B235" s="471" t="s">
        <v>561</v>
      </c>
      <c r="C235" s="470"/>
      <c r="D235" s="470"/>
      <c r="E235" s="470" t="str">
        <f t="shared" si="3"/>
        <v/>
      </c>
      <c r="F235" s="470"/>
    </row>
    <row r="236" spans="1:6">
      <c r="A236" s="475" t="s">
        <v>562</v>
      </c>
      <c r="B236" s="476" t="s">
        <v>563</v>
      </c>
      <c r="C236" s="470"/>
      <c r="D236" s="470"/>
      <c r="E236" s="470" t="str">
        <f t="shared" si="3"/>
        <v/>
      </c>
      <c r="F236" s="470"/>
    </row>
    <row r="237" spans="1:6">
      <c r="A237" s="467" t="s">
        <v>564</v>
      </c>
      <c r="B237" s="471" t="s">
        <v>565</v>
      </c>
      <c r="C237" s="470"/>
      <c r="D237" s="470"/>
      <c r="E237" s="470" t="str">
        <f t="shared" si="3"/>
        <v/>
      </c>
      <c r="F237" s="470"/>
    </row>
    <row r="238" spans="1:6">
      <c r="A238" s="467" t="s">
        <v>566</v>
      </c>
      <c r="B238" s="468" t="s">
        <v>567</v>
      </c>
      <c r="C238" s="470">
        <f>SUM(C239,C249)</f>
        <v>256</v>
      </c>
      <c r="D238" s="470">
        <f>SUM(D239,D249)</f>
        <v>199</v>
      </c>
      <c r="E238" s="470">
        <f t="shared" si="3"/>
        <v>77.7</v>
      </c>
      <c r="F238" s="470"/>
    </row>
    <row r="239" spans="1:6">
      <c r="A239" s="467" t="s">
        <v>568</v>
      </c>
      <c r="B239" s="472" t="s">
        <v>569</v>
      </c>
      <c r="C239" s="470">
        <f>SUM(C240:C248)</f>
        <v>256</v>
      </c>
      <c r="D239" s="470">
        <f>SUM(D240:D248)</f>
        <v>199</v>
      </c>
      <c r="E239" s="470">
        <f t="shared" si="3"/>
        <v>77.7</v>
      </c>
      <c r="F239" s="470"/>
    </row>
    <row r="240" spans="1:6">
      <c r="A240" s="467" t="s">
        <v>570</v>
      </c>
      <c r="B240" s="472" t="s">
        <v>571</v>
      </c>
      <c r="C240" s="470">
        <v>38</v>
      </c>
      <c r="D240" s="470"/>
      <c r="E240" s="470">
        <f t="shared" si="3"/>
        <v>0</v>
      </c>
      <c r="F240" s="470"/>
    </row>
    <row r="241" spans="1:6">
      <c r="A241" s="467" t="s">
        <v>572</v>
      </c>
      <c r="B241" s="471" t="s">
        <v>573</v>
      </c>
      <c r="C241" s="470"/>
      <c r="D241" s="470"/>
      <c r="E241" s="470" t="str">
        <f t="shared" si="3"/>
        <v/>
      </c>
      <c r="F241" s="470"/>
    </row>
    <row r="242" spans="1:6">
      <c r="A242" s="467" t="s">
        <v>574</v>
      </c>
      <c r="B242" s="471" t="s">
        <v>575</v>
      </c>
      <c r="C242" s="470"/>
      <c r="D242" s="470"/>
      <c r="E242" s="470" t="str">
        <f t="shared" si="3"/>
        <v/>
      </c>
      <c r="F242" s="470"/>
    </row>
    <row r="243" spans="1:6">
      <c r="A243" s="467" t="s">
        <v>576</v>
      </c>
      <c r="B243" s="471" t="s">
        <v>577</v>
      </c>
      <c r="C243" s="470"/>
      <c r="D243" s="470"/>
      <c r="E243" s="470" t="str">
        <f t="shared" si="3"/>
        <v/>
      </c>
      <c r="F243" s="470"/>
    </row>
    <row r="244" spans="1:6">
      <c r="A244" s="467" t="s">
        <v>578</v>
      </c>
      <c r="B244" s="472" t="s">
        <v>579</v>
      </c>
      <c r="C244" s="470"/>
      <c r="D244" s="470"/>
      <c r="E244" s="470" t="str">
        <f t="shared" si="3"/>
        <v/>
      </c>
      <c r="F244" s="470"/>
    </row>
    <row r="245" spans="1:6">
      <c r="A245" s="467" t="s">
        <v>580</v>
      </c>
      <c r="B245" s="472" t="s">
        <v>581</v>
      </c>
      <c r="C245" s="470"/>
      <c r="D245" s="470"/>
      <c r="E245" s="470" t="str">
        <f t="shared" si="3"/>
        <v/>
      </c>
      <c r="F245" s="470"/>
    </row>
    <row r="246" spans="1:6">
      <c r="A246" s="467" t="s">
        <v>582</v>
      </c>
      <c r="B246" s="472" t="s">
        <v>583</v>
      </c>
      <c r="C246" s="470">
        <v>20</v>
      </c>
      <c r="D246" s="470"/>
      <c r="E246" s="470">
        <f t="shared" si="3"/>
        <v>0</v>
      </c>
      <c r="F246" s="470"/>
    </row>
    <row r="247" spans="1:6">
      <c r="A247" s="467" t="s">
        <v>584</v>
      </c>
      <c r="B247" s="472" t="s">
        <v>585</v>
      </c>
      <c r="C247" s="470"/>
      <c r="D247" s="470"/>
      <c r="E247" s="470" t="str">
        <f t="shared" si="3"/>
        <v/>
      </c>
      <c r="F247" s="470"/>
    </row>
    <row r="248" spans="1:6">
      <c r="A248" s="467" t="s">
        <v>586</v>
      </c>
      <c r="B248" s="472" t="s">
        <v>587</v>
      </c>
      <c r="C248" s="470">
        <v>198</v>
      </c>
      <c r="D248" s="470">
        <v>199</v>
      </c>
      <c r="E248" s="470">
        <f t="shared" si="3"/>
        <v>100.5</v>
      </c>
      <c r="F248" s="470"/>
    </row>
    <row r="249" spans="1:6">
      <c r="A249" s="467" t="s">
        <v>588</v>
      </c>
      <c r="B249" s="472" t="s">
        <v>589</v>
      </c>
      <c r="C249" s="470"/>
      <c r="D249" s="470"/>
      <c r="E249" s="470" t="str">
        <f t="shared" si="3"/>
        <v/>
      </c>
      <c r="F249" s="470"/>
    </row>
    <row r="250" spans="1:6">
      <c r="A250" s="467" t="s">
        <v>590</v>
      </c>
      <c r="B250" s="468" t="s">
        <v>591</v>
      </c>
      <c r="C250" s="470">
        <f>SUM(C251,C254,C265,C272,C280,C289,C303,C313,C323,C331,C337)</f>
        <v>18080</v>
      </c>
      <c r="D250" s="470">
        <f>SUM(D251,D254,D265,D272,D280,D289,D303,D313,D323,D331,D337)</f>
        <v>11536</v>
      </c>
      <c r="E250" s="470">
        <f t="shared" si="3"/>
        <v>63.8</v>
      </c>
      <c r="F250" s="470"/>
    </row>
    <row r="251" spans="1:6">
      <c r="A251" s="467" t="s">
        <v>592</v>
      </c>
      <c r="B251" s="471" t="s">
        <v>593</v>
      </c>
      <c r="C251" s="470">
        <f>SUM(C252:C253)</f>
        <v>0</v>
      </c>
      <c r="D251" s="470">
        <f>SUM(D252:D253)</f>
        <v>0</v>
      </c>
      <c r="E251" s="470" t="str">
        <f t="shared" si="3"/>
        <v/>
      </c>
      <c r="F251" s="470"/>
    </row>
    <row r="252" spans="1:6">
      <c r="A252" s="467" t="s">
        <v>594</v>
      </c>
      <c r="B252" s="471" t="s">
        <v>595</v>
      </c>
      <c r="C252" s="470"/>
      <c r="D252" s="470"/>
      <c r="E252" s="470" t="str">
        <f t="shared" si="3"/>
        <v/>
      </c>
      <c r="F252" s="470"/>
    </row>
    <row r="253" spans="1:6">
      <c r="A253" s="467" t="s">
        <v>596</v>
      </c>
      <c r="B253" s="472" t="s">
        <v>597</v>
      </c>
      <c r="C253" s="470"/>
      <c r="D253" s="470"/>
      <c r="E253" s="470" t="str">
        <f t="shared" si="3"/>
        <v/>
      </c>
      <c r="F253" s="470"/>
    </row>
    <row r="254" spans="1:6">
      <c r="A254" s="467" t="s">
        <v>598</v>
      </c>
      <c r="B254" s="472" t="s">
        <v>599</v>
      </c>
      <c r="C254" s="470">
        <f>SUM(C255:C264)</f>
        <v>12696</v>
      </c>
      <c r="D254" s="470">
        <f>SUM(D255:D264)</f>
        <v>10500</v>
      </c>
      <c r="E254" s="470">
        <f t="shared" si="3"/>
        <v>82.7</v>
      </c>
      <c r="F254" s="470"/>
    </row>
    <row r="255" spans="1:6">
      <c r="A255" s="467" t="s">
        <v>600</v>
      </c>
      <c r="B255" s="472" t="s">
        <v>205</v>
      </c>
      <c r="C255" s="470">
        <v>4867</v>
      </c>
      <c r="D255" s="470">
        <v>6300</v>
      </c>
      <c r="E255" s="470">
        <f t="shared" si="3"/>
        <v>129.4</v>
      </c>
      <c r="F255" s="470"/>
    </row>
    <row r="256" spans="1:6">
      <c r="A256" s="467" t="s">
        <v>601</v>
      </c>
      <c r="B256" s="472" t="s">
        <v>207</v>
      </c>
      <c r="C256" s="470"/>
      <c r="D256" s="470"/>
      <c r="E256" s="470" t="str">
        <f t="shared" si="3"/>
        <v/>
      </c>
      <c r="F256" s="470"/>
    </row>
    <row r="257" spans="1:6">
      <c r="A257" s="467" t="s">
        <v>602</v>
      </c>
      <c r="B257" s="472" t="s">
        <v>209</v>
      </c>
      <c r="C257" s="470">
        <v>10</v>
      </c>
      <c r="D257" s="470"/>
      <c r="E257" s="470">
        <f t="shared" si="3"/>
        <v>0</v>
      </c>
      <c r="F257" s="470"/>
    </row>
    <row r="258" spans="1:6">
      <c r="A258" s="467" t="s">
        <v>603</v>
      </c>
      <c r="B258" s="472" t="s">
        <v>306</v>
      </c>
      <c r="C258" s="470"/>
      <c r="D258" s="470"/>
      <c r="E258" s="470" t="str">
        <f t="shared" si="3"/>
        <v/>
      </c>
      <c r="F258" s="470"/>
    </row>
    <row r="259" spans="1:6">
      <c r="A259" s="467" t="s">
        <v>604</v>
      </c>
      <c r="B259" s="472" t="s">
        <v>605</v>
      </c>
      <c r="C259" s="470">
        <v>1100</v>
      </c>
      <c r="D259" s="470"/>
      <c r="E259" s="470">
        <f t="shared" si="3"/>
        <v>0</v>
      </c>
      <c r="F259" s="470"/>
    </row>
    <row r="260" spans="1:6">
      <c r="A260" s="467" t="s">
        <v>606</v>
      </c>
      <c r="B260" s="472" t="s">
        <v>607</v>
      </c>
      <c r="C260" s="470"/>
      <c r="D260" s="470"/>
      <c r="E260" s="470" t="str">
        <f t="shared" si="3"/>
        <v/>
      </c>
      <c r="F260" s="470"/>
    </row>
    <row r="261" spans="1:6">
      <c r="A261" s="467" t="s">
        <v>608</v>
      </c>
      <c r="B261" s="472" t="s">
        <v>609</v>
      </c>
      <c r="C261" s="470"/>
      <c r="D261" s="470"/>
      <c r="E261" s="470" t="str">
        <f t="shared" ref="E261:E324" si="4">IF(C261=0,"",ROUND(D261/C261*100,1))</f>
        <v/>
      </c>
      <c r="F261" s="470"/>
    </row>
    <row r="262" spans="1:6">
      <c r="A262" s="467" t="s">
        <v>610</v>
      </c>
      <c r="B262" s="472" t="s">
        <v>611</v>
      </c>
      <c r="C262" s="470"/>
      <c r="D262" s="470"/>
      <c r="E262" s="470" t="str">
        <f t="shared" si="4"/>
        <v/>
      </c>
      <c r="F262" s="470"/>
    </row>
    <row r="263" spans="1:6">
      <c r="A263" s="467" t="s">
        <v>612</v>
      </c>
      <c r="B263" s="472" t="s">
        <v>223</v>
      </c>
      <c r="C263" s="470"/>
      <c r="D263" s="470"/>
      <c r="E263" s="470" t="str">
        <f t="shared" si="4"/>
        <v/>
      </c>
      <c r="F263" s="470"/>
    </row>
    <row r="264" spans="1:6">
      <c r="A264" s="467" t="s">
        <v>613</v>
      </c>
      <c r="B264" s="472" t="s">
        <v>614</v>
      </c>
      <c r="C264" s="470">
        <v>6719</v>
      </c>
      <c r="D264" s="470">
        <v>4200</v>
      </c>
      <c r="E264" s="470">
        <f t="shared" si="4"/>
        <v>62.5</v>
      </c>
      <c r="F264" s="470"/>
    </row>
    <row r="265" spans="1:6">
      <c r="A265" s="467" t="s">
        <v>615</v>
      </c>
      <c r="B265" s="471" t="s">
        <v>616</v>
      </c>
      <c r="C265" s="470">
        <f>SUM(C266:C271)</f>
        <v>20</v>
      </c>
      <c r="D265" s="470">
        <f>SUM(D266:D271)</f>
        <v>20</v>
      </c>
      <c r="E265" s="470">
        <f t="shared" si="4"/>
        <v>100</v>
      </c>
      <c r="F265" s="470"/>
    </row>
    <row r="266" spans="1:6">
      <c r="A266" s="467" t="s">
        <v>617</v>
      </c>
      <c r="B266" s="471" t="s">
        <v>205</v>
      </c>
      <c r="C266" s="470"/>
      <c r="D266" s="470"/>
      <c r="E266" s="470" t="str">
        <f t="shared" si="4"/>
        <v/>
      </c>
      <c r="F266" s="470"/>
    </row>
    <row r="267" spans="1:6">
      <c r="A267" s="467" t="s">
        <v>618</v>
      </c>
      <c r="B267" s="471" t="s">
        <v>207</v>
      </c>
      <c r="C267" s="470">
        <v>20</v>
      </c>
      <c r="D267" s="470">
        <v>20</v>
      </c>
      <c r="E267" s="470">
        <f t="shared" si="4"/>
        <v>100</v>
      </c>
      <c r="F267" s="470"/>
    </row>
    <row r="268" spans="1:6">
      <c r="A268" s="467" t="s">
        <v>619</v>
      </c>
      <c r="B268" s="472" t="s">
        <v>209</v>
      </c>
      <c r="C268" s="470"/>
      <c r="D268" s="470"/>
      <c r="E268" s="470" t="str">
        <f t="shared" si="4"/>
        <v/>
      </c>
      <c r="F268" s="470"/>
    </row>
    <row r="269" spans="1:6">
      <c r="A269" s="467" t="s">
        <v>620</v>
      </c>
      <c r="B269" s="472" t="s">
        <v>621</v>
      </c>
      <c r="C269" s="470"/>
      <c r="D269" s="470"/>
      <c r="E269" s="470" t="str">
        <f t="shared" si="4"/>
        <v/>
      </c>
      <c r="F269" s="470"/>
    </row>
    <row r="270" spans="1:6">
      <c r="A270" s="467" t="s">
        <v>622</v>
      </c>
      <c r="B270" s="472" t="s">
        <v>223</v>
      </c>
      <c r="C270" s="470"/>
      <c r="D270" s="470"/>
      <c r="E270" s="470" t="str">
        <f t="shared" si="4"/>
        <v/>
      </c>
      <c r="F270" s="470"/>
    </row>
    <row r="271" spans="1:6">
      <c r="A271" s="467" t="s">
        <v>623</v>
      </c>
      <c r="B271" s="468" t="s">
        <v>624</v>
      </c>
      <c r="C271" s="470"/>
      <c r="D271" s="470"/>
      <c r="E271" s="470" t="str">
        <f t="shared" si="4"/>
        <v/>
      </c>
      <c r="F271" s="470"/>
    </row>
    <row r="272" spans="1:6">
      <c r="A272" s="467" t="s">
        <v>625</v>
      </c>
      <c r="B272" s="471" t="s">
        <v>626</v>
      </c>
      <c r="C272" s="470">
        <f>SUM(C273:C279)</f>
        <v>1494</v>
      </c>
      <c r="D272" s="470">
        <f>SUM(D273:D279)</f>
        <v>14</v>
      </c>
      <c r="E272" s="470">
        <f t="shared" si="4"/>
        <v>0.9</v>
      </c>
      <c r="F272" s="470"/>
    </row>
    <row r="273" spans="1:6">
      <c r="A273" s="467" t="s">
        <v>627</v>
      </c>
      <c r="B273" s="471" t="s">
        <v>205</v>
      </c>
      <c r="C273" s="470">
        <v>843</v>
      </c>
      <c r="D273" s="470">
        <v>14</v>
      </c>
      <c r="E273" s="470">
        <f t="shared" si="4"/>
        <v>1.7</v>
      </c>
      <c r="F273" s="470"/>
    </row>
    <row r="274" spans="1:6">
      <c r="A274" s="467" t="s">
        <v>628</v>
      </c>
      <c r="B274" s="471" t="s">
        <v>207</v>
      </c>
      <c r="C274" s="470"/>
      <c r="D274" s="470"/>
      <c r="E274" s="470" t="str">
        <f t="shared" si="4"/>
        <v/>
      </c>
      <c r="F274" s="470"/>
    </row>
    <row r="275" spans="1:6">
      <c r="A275" s="467" t="s">
        <v>629</v>
      </c>
      <c r="B275" s="472" t="s">
        <v>209</v>
      </c>
      <c r="C275" s="470"/>
      <c r="D275" s="470"/>
      <c r="E275" s="470" t="str">
        <f t="shared" si="4"/>
        <v/>
      </c>
      <c r="F275" s="470"/>
    </row>
    <row r="276" spans="1:6">
      <c r="A276" s="467" t="s">
        <v>630</v>
      </c>
      <c r="B276" s="472" t="s">
        <v>631</v>
      </c>
      <c r="C276" s="470"/>
      <c r="D276" s="470"/>
      <c r="E276" s="470" t="str">
        <f t="shared" si="4"/>
        <v/>
      </c>
      <c r="F276" s="470"/>
    </row>
    <row r="277" spans="1:6">
      <c r="A277" s="467" t="s">
        <v>632</v>
      </c>
      <c r="B277" s="472" t="s">
        <v>633</v>
      </c>
      <c r="C277" s="470"/>
      <c r="D277" s="470"/>
      <c r="E277" s="470" t="str">
        <f t="shared" si="4"/>
        <v/>
      </c>
      <c r="F277" s="470"/>
    </row>
    <row r="278" spans="1:6">
      <c r="A278" s="467" t="s">
        <v>634</v>
      </c>
      <c r="B278" s="472" t="s">
        <v>223</v>
      </c>
      <c r="C278" s="470"/>
      <c r="D278" s="470"/>
      <c r="E278" s="470" t="str">
        <f t="shared" si="4"/>
        <v/>
      </c>
      <c r="F278" s="470"/>
    </row>
    <row r="279" spans="1:6">
      <c r="A279" s="467" t="s">
        <v>635</v>
      </c>
      <c r="B279" s="472" t="s">
        <v>636</v>
      </c>
      <c r="C279" s="470">
        <v>651</v>
      </c>
      <c r="D279" s="470"/>
      <c r="E279" s="470">
        <f t="shared" si="4"/>
        <v>0</v>
      </c>
      <c r="F279" s="470"/>
    </row>
    <row r="280" spans="1:6">
      <c r="A280" s="467" t="s">
        <v>637</v>
      </c>
      <c r="B280" s="468" t="s">
        <v>638</v>
      </c>
      <c r="C280" s="470">
        <f>SUM(C281:C288)</f>
        <v>2972</v>
      </c>
      <c r="D280" s="470">
        <f>SUM(D281:D288)</f>
        <v>32</v>
      </c>
      <c r="E280" s="470">
        <f t="shared" si="4"/>
        <v>1.1</v>
      </c>
      <c r="F280" s="470"/>
    </row>
    <row r="281" spans="1:6">
      <c r="A281" s="467" t="s">
        <v>639</v>
      </c>
      <c r="B281" s="471" t="s">
        <v>205</v>
      </c>
      <c r="C281" s="470">
        <v>2542</v>
      </c>
      <c r="D281" s="470">
        <v>32</v>
      </c>
      <c r="E281" s="470">
        <f t="shared" si="4"/>
        <v>1.3</v>
      </c>
      <c r="F281" s="470"/>
    </row>
    <row r="282" spans="1:6">
      <c r="A282" s="467" t="s">
        <v>640</v>
      </c>
      <c r="B282" s="471" t="s">
        <v>207</v>
      </c>
      <c r="C282" s="470"/>
      <c r="D282" s="470"/>
      <c r="E282" s="470" t="str">
        <f t="shared" si="4"/>
        <v/>
      </c>
      <c r="F282" s="470"/>
    </row>
    <row r="283" spans="1:6">
      <c r="A283" s="467" t="s">
        <v>641</v>
      </c>
      <c r="B283" s="471" t="s">
        <v>209</v>
      </c>
      <c r="C283" s="470"/>
      <c r="D283" s="470"/>
      <c r="E283" s="470" t="str">
        <f t="shared" si="4"/>
        <v/>
      </c>
      <c r="F283" s="470"/>
    </row>
    <row r="284" spans="1:6">
      <c r="A284" s="467" t="s">
        <v>642</v>
      </c>
      <c r="B284" s="472" t="s">
        <v>643</v>
      </c>
      <c r="C284" s="470">
        <v>53</v>
      </c>
      <c r="D284" s="470"/>
      <c r="E284" s="470">
        <f t="shared" si="4"/>
        <v>0</v>
      </c>
      <c r="F284" s="470"/>
    </row>
    <row r="285" spans="1:6">
      <c r="A285" s="467" t="s">
        <v>644</v>
      </c>
      <c r="B285" s="472" t="s">
        <v>645</v>
      </c>
      <c r="C285" s="470"/>
      <c r="D285" s="470"/>
      <c r="E285" s="470" t="str">
        <f t="shared" si="4"/>
        <v/>
      </c>
      <c r="F285" s="470"/>
    </row>
    <row r="286" spans="1:6">
      <c r="A286" s="467" t="s">
        <v>646</v>
      </c>
      <c r="B286" s="472" t="s">
        <v>647</v>
      </c>
      <c r="C286" s="470">
        <v>204</v>
      </c>
      <c r="D286" s="470"/>
      <c r="E286" s="470">
        <f t="shared" si="4"/>
        <v>0</v>
      </c>
      <c r="F286" s="470"/>
    </row>
    <row r="287" spans="1:6">
      <c r="A287" s="467" t="s">
        <v>648</v>
      </c>
      <c r="B287" s="471" t="s">
        <v>223</v>
      </c>
      <c r="C287" s="470"/>
      <c r="D287" s="470"/>
      <c r="E287" s="470" t="str">
        <f t="shared" si="4"/>
        <v/>
      </c>
      <c r="F287" s="470"/>
    </row>
    <row r="288" spans="1:6">
      <c r="A288" s="467" t="s">
        <v>649</v>
      </c>
      <c r="B288" s="471" t="s">
        <v>650</v>
      </c>
      <c r="C288" s="470">
        <v>173</v>
      </c>
      <c r="D288" s="470"/>
      <c r="E288" s="470">
        <f t="shared" si="4"/>
        <v>0</v>
      </c>
      <c r="F288" s="470"/>
    </row>
    <row r="289" spans="1:6">
      <c r="A289" s="467" t="s">
        <v>651</v>
      </c>
      <c r="B289" s="471" t="s">
        <v>652</v>
      </c>
      <c r="C289" s="470">
        <f>SUM(C290:C302)</f>
        <v>727</v>
      </c>
      <c r="D289" s="470">
        <f>SUM(D290:D302)</f>
        <v>970</v>
      </c>
      <c r="E289" s="470">
        <f t="shared" si="4"/>
        <v>133.4</v>
      </c>
      <c r="F289" s="470"/>
    </row>
    <row r="290" spans="1:6">
      <c r="A290" s="467" t="s">
        <v>653</v>
      </c>
      <c r="B290" s="472" t="s">
        <v>205</v>
      </c>
      <c r="C290" s="470">
        <v>439</v>
      </c>
      <c r="D290" s="470">
        <v>730</v>
      </c>
      <c r="E290" s="470">
        <f t="shared" si="4"/>
        <v>166.3</v>
      </c>
      <c r="F290" s="470"/>
    </row>
    <row r="291" spans="1:6">
      <c r="A291" s="467" t="s">
        <v>654</v>
      </c>
      <c r="B291" s="472" t="s">
        <v>207</v>
      </c>
      <c r="C291" s="470"/>
      <c r="D291" s="470"/>
      <c r="E291" s="470" t="str">
        <f t="shared" si="4"/>
        <v/>
      </c>
      <c r="F291" s="470"/>
    </row>
    <row r="292" spans="1:6">
      <c r="A292" s="467" t="s">
        <v>655</v>
      </c>
      <c r="B292" s="472" t="s">
        <v>209</v>
      </c>
      <c r="C292" s="470"/>
      <c r="D292" s="470"/>
      <c r="E292" s="470" t="str">
        <f t="shared" si="4"/>
        <v/>
      </c>
      <c r="F292" s="470"/>
    </row>
    <row r="293" spans="1:6">
      <c r="A293" s="467" t="s">
        <v>656</v>
      </c>
      <c r="B293" s="468" t="s">
        <v>657</v>
      </c>
      <c r="C293" s="470">
        <v>53</v>
      </c>
      <c r="D293" s="470">
        <v>30</v>
      </c>
      <c r="E293" s="470">
        <f t="shared" si="4"/>
        <v>56.6</v>
      </c>
      <c r="F293" s="470"/>
    </row>
    <row r="294" spans="1:6">
      <c r="A294" s="467" t="s">
        <v>658</v>
      </c>
      <c r="B294" s="471" t="s">
        <v>659</v>
      </c>
      <c r="C294" s="470">
        <v>20</v>
      </c>
      <c r="D294" s="470"/>
      <c r="E294" s="470">
        <f t="shared" si="4"/>
        <v>0</v>
      </c>
      <c r="F294" s="470"/>
    </row>
    <row r="295" spans="1:6">
      <c r="A295" s="467" t="s">
        <v>660</v>
      </c>
      <c r="B295" s="471" t="s">
        <v>661</v>
      </c>
      <c r="C295" s="470"/>
      <c r="D295" s="470"/>
      <c r="E295" s="470" t="str">
        <f t="shared" si="4"/>
        <v/>
      </c>
      <c r="F295" s="470"/>
    </row>
    <row r="296" spans="1:6">
      <c r="A296" s="467" t="s">
        <v>662</v>
      </c>
      <c r="B296" s="471" t="s">
        <v>663</v>
      </c>
      <c r="C296" s="470">
        <v>37</v>
      </c>
      <c r="D296" s="470"/>
      <c r="E296" s="470">
        <f t="shared" si="4"/>
        <v>0</v>
      </c>
      <c r="F296" s="470"/>
    </row>
    <row r="297" spans="1:6">
      <c r="A297" s="467" t="s">
        <v>664</v>
      </c>
      <c r="B297" s="472" t="s">
        <v>665</v>
      </c>
      <c r="C297" s="470"/>
      <c r="D297" s="470"/>
      <c r="E297" s="470" t="str">
        <f t="shared" si="4"/>
        <v/>
      </c>
      <c r="F297" s="470"/>
    </row>
    <row r="298" spans="1:6">
      <c r="A298" s="467" t="s">
        <v>666</v>
      </c>
      <c r="B298" s="472" t="s">
        <v>667</v>
      </c>
      <c r="C298" s="470">
        <v>100</v>
      </c>
      <c r="D298" s="470">
        <v>100</v>
      </c>
      <c r="E298" s="470">
        <f t="shared" si="4"/>
        <v>100</v>
      </c>
      <c r="F298" s="470"/>
    </row>
    <row r="299" spans="1:6">
      <c r="A299" s="467" t="s">
        <v>668</v>
      </c>
      <c r="B299" s="472" t="s">
        <v>669</v>
      </c>
      <c r="C299" s="470"/>
      <c r="D299" s="470"/>
      <c r="E299" s="470" t="str">
        <f t="shared" si="4"/>
        <v/>
      </c>
      <c r="F299" s="470"/>
    </row>
    <row r="300" spans="1:6">
      <c r="A300" s="467" t="s">
        <v>670</v>
      </c>
      <c r="B300" s="472" t="s">
        <v>306</v>
      </c>
      <c r="C300" s="470"/>
      <c r="D300" s="470"/>
      <c r="E300" s="470" t="str">
        <f t="shared" si="4"/>
        <v/>
      </c>
      <c r="F300" s="470"/>
    </row>
    <row r="301" spans="1:6">
      <c r="A301" s="467" t="s">
        <v>671</v>
      </c>
      <c r="B301" s="472" t="s">
        <v>223</v>
      </c>
      <c r="C301" s="470"/>
      <c r="D301" s="470"/>
      <c r="E301" s="470" t="str">
        <f t="shared" si="4"/>
        <v/>
      </c>
      <c r="F301" s="470"/>
    </row>
    <row r="302" spans="1:6">
      <c r="A302" s="467" t="s">
        <v>672</v>
      </c>
      <c r="B302" s="471" t="s">
        <v>673</v>
      </c>
      <c r="C302" s="470">
        <v>78</v>
      </c>
      <c r="D302" s="470">
        <v>110</v>
      </c>
      <c r="E302" s="470">
        <f t="shared" si="4"/>
        <v>141</v>
      </c>
      <c r="F302" s="470"/>
    </row>
    <row r="303" spans="1:6">
      <c r="A303" s="467" t="s">
        <v>674</v>
      </c>
      <c r="B303" s="471" t="s">
        <v>675</v>
      </c>
      <c r="C303" s="470">
        <f>SUM(C304:C312)</f>
        <v>0</v>
      </c>
      <c r="D303" s="470">
        <f>SUM(D304:D312)</f>
        <v>0</v>
      </c>
      <c r="E303" s="470" t="str">
        <f t="shared" si="4"/>
        <v/>
      </c>
      <c r="F303" s="470"/>
    </row>
    <row r="304" spans="1:6">
      <c r="A304" s="467" t="s">
        <v>676</v>
      </c>
      <c r="B304" s="471" t="s">
        <v>205</v>
      </c>
      <c r="C304" s="470"/>
      <c r="D304" s="470"/>
      <c r="E304" s="470" t="str">
        <f t="shared" si="4"/>
        <v/>
      </c>
      <c r="F304" s="470"/>
    </row>
    <row r="305" spans="1:6">
      <c r="A305" s="467" t="s">
        <v>677</v>
      </c>
      <c r="B305" s="472" t="s">
        <v>207</v>
      </c>
      <c r="C305" s="470"/>
      <c r="D305" s="470"/>
      <c r="E305" s="470" t="str">
        <f t="shared" si="4"/>
        <v/>
      </c>
      <c r="F305" s="470"/>
    </row>
    <row r="306" spans="1:6">
      <c r="A306" s="467" t="s">
        <v>678</v>
      </c>
      <c r="B306" s="472" t="s">
        <v>209</v>
      </c>
      <c r="C306" s="470"/>
      <c r="D306" s="470"/>
      <c r="E306" s="470" t="str">
        <f t="shared" si="4"/>
        <v/>
      </c>
      <c r="F306" s="470"/>
    </row>
    <row r="307" spans="1:6">
      <c r="A307" s="467" t="s">
        <v>679</v>
      </c>
      <c r="B307" s="472" t="s">
        <v>680</v>
      </c>
      <c r="C307" s="470"/>
      <c r="D307" s="470"/>
      <c r="E307" s="470" t="str">
        <f t="shared" si="4"/>
        <v/>
      </c>
      <c r="F307" s="470"/>
    </row>
    <row r="308" spans="1:6">
      <c r="A308" s="467" t="s">
        <v>681</v>
      </c>
      <c r="B308" s="468" t="s">
        <v>682</v>
      </c>
      <c r="C308" s="470"/>
      <c r="D308" s="470"/>
      <c r="E308" s="470" t="str">
        <f t="shared" si="4"/>
        <v/>
      </c>
      <c r="F308" s="470"/>
    </row>
    <row r="309" spans="1:6">
      <c r="A309" s="467" t="s">
        <v>683</v>
      </c>
      <c r="B309" s="471" t="s">
        <v>684</v>
      </c>
      <c r="C309" s="470"/>
      <c r="D309" s="470"/>
      <c r="E309" s="470" t="str">
        <f t="shared" si="4"/>
        <v/>
      </c>
      <c r="F309" s="470"/>
    </row>
    <row r="310" spans="1:6">
      <c r="A310" s="467" t="s">
        <v>685</v>
      </c>
      <c r="B310" s="471" t="s">
        <v>306</v>
      </c>
      <c r="C310" s="470"/>
      <c r="D310" s="470"/>
      <c r="E310" s="470" t="str">
        <f t="shared" si="4"/>
        <v/>
      </c>
      <c r="F310" s="470"/>
    </row>
    <row r="311" spans="1:6">
      <c r="A311" s="467" t="s">
        <v>686</v>
      </c>
      <c r="B311" s="471" t="s">
        <v>223</v>
      </c>
      <c r="C311" s="470"/>
      <c r="D311" s="470"/>
      <c r="E311" s="470" t="str">
        <f t="shared" si="4"/>
        <v/>
      </c>
      <c r="F311" s="470"/>
    </row>
    <row r="312" spans="1:6">
      <c r="A312" s="467" t="s">
        <v>687</v>
      </c>
      <c r="B312" s="471" t="s">
        <v>688</v>
      </c>
      <c r="C312" s="470"/>
      <c r="D312" s="470"/>
      <c r="E312" s="470" t="str">
        <f t="shared" si="4"/>
        <v/>
      </c>
      <c r="F312" s="470"/>
    </row>
    <row r="313" spans="1:6">
      <c r="A313" s="467" t="s">
        <v>689</v>
      </c>
      <c r="B313" s="472" t="s">
        <v>690</v>
      </c>
      <c r="C313" s="470">
        <f>SUM(C314:C322)</f>
        <v>0</v>
      </c>
      <c r="D313" s="470">
        <f>SUM(D314:D322)</f>
        <v>0</v>
      </c>
      <c r="E313" s="470" t="str">
        <f t="shared" si="4"/>
        <v/>
      </c>
      <c r="F313" s="470"/>
    </row>
    <row r="314" spans="1:6">
      <c r="A314" s="467" t="s">
        <v>691</v>
      </c>
      <c r="B314" s="472" t="s">
        <v>205</v>
      </c>
      <c r="C314" s="470"/>
      <c r="D314" s="470"/>
      <c r="E314" s="470" t="str">
        <f t="shared" si="4"/>
        <v/>
      </c>
      <c r="F314" s="470"/>
    </row>
    <row r="315" spans="1:6">
      <c r="A315" s="467" t="s">
        <v>692</v>
      </c>
      <c r="B315" s="472" t="s">
        <v>207</v>
      </c>
      <c r="C315" s="470"/>
      <c r="D315" s="470"/>
      <c r="E315" s="470" t="str">
        <f t="shared" si="4"/>
        <v/>
      </c>
      <c r="F315" s="470"/>
    </row>
    <row r="316" spans="1:6">
      <c r="A316" s="467" t="s">
        <v>693</v>
      </c>
      <c r="B316" s="471" t="s">
        <v>209</v>
      </c>
      <c r="C316" s="470"/>
      <c r="D316" s="470"/>
      <c r="E316" s="470" t="str">
        <f t="shared" si="4"/>
        <v/>
      </c>
      <c r="F316" s="470"/>
    </row>
    <row r="317" spans="1:6">
      <c r="A317" s="467" t="s">
        <v>694</v>
      </c>
      <c r="B317" s="471" t="s">
        <v>695</v>
      </c>
      <c r="C317" s="470"/>
      <c r="D317" s="470"/>
      <c r="E317" s="470" t="str">
        <f t="shared" si="4"/>
        <v/>
      </c>
      <c r="F317" s="470"/>
    </row>
    <row r="318" spans="1:6">
      <c r="A318" s="467" t="s">
        <v>696</v>
      </c>
      <c r="B318" s="471" t="s">
        <v>697</v>
      </c>
      <c r="C318" s="470"/>
      <c r="D318" s="470"/>
      <c r="E318" s="470" t="str">
        <f t="shared" si="4"/>
        <v/>
      </c>
      <c r="F318" s="470"/>
    </row>
    <row r="319" spans="1:6">
      <c r="A319" s="467" t="s">
        <v>698</v>
      </c>
      <c r="B319" s="472" t="s">
        <v>699</v>
      </c>
      <c r="C319" s="470"/>
      <c r="D319" s="470"/>
      <c r="E319" s="470" t="str">
        <f t="shared" si="4"/>
        <v/>
      </c>
      <c r="F319" s="470"/>
    </row>
    <row r="320" spans="1:6">
      <c r="A320" s="467" t="s">
        <v>700</v>
      </c>
      <c r="B320" s="472" t="s">
        <v>306</v>
      </c>
      <c r="C320" s="470"/>
      <c r="D320" s="470"/>
      <c r="E320" s="470" t="str">
        <f t="shared" si="4"/>
        <v/>
      </c>
      <c r="F320" s="470"/>
    </row>
    <row r="321" spans="1:6">
      <c r="A321" s="467" t="s">
        <v>701</v>
      </c>
      <c r="B321" s="472" t="s">
        <v>223</v>
      </c>
      <c r="C321" s="470"/>
      <c r="D321" s="470"/>
      <c r="E321" s="470" t="str">
        <f t="shared" si="4"/>
        <v/>
      </c>
      <c r="F321" s="470"/>
    </row>
    <row r="322" spans="1:6">
      <c r="A322" s="467" t="s">
        <v>702</v>
      </c>
      <c r="B322" s="472" t="s">
        <v>703</v>
      </c>
      <c r="C322" s="470"/>
      <c r="D322" s="470"/>
      <c r="E322" s="470" t="str">
        <f t="shared" si="4"/>
        <v/>
      </c>
      <c r="F322" s="470"/>
    </row>
    <row r="323" spans="1:6">
      <c r="A323" s="467" t="s">
        <v>704</v>
      </c>
      <c r="B323" s="468" t="s">
        <v>705</v>
      </c>
      <c r="C323" s="470">
        <f>SUM(C324:C330)</f>
        <v>0</v>
      </c>
      <c r="D323" s="470">
        <f>SUM(D324:D330)</f>
        <v>0</v>
      </c>
      <c r="E323" s="470" t="str">
        <f t="shared" si="4"/>
        <v/>
      </c>
      <c r="F323" s="470"/>
    </row>
    <row r="324" spans="1:6">
      <c r="A324" s="467" t="s">
        <v>706</v>
      </c>
      <c r="B324" s="471" t="s">
        <v>205</v>
      </c>
      <c r="C324" s="470"/>
      <c r="D324" s="470"/>
      <c r="E324" s="470" t="str">
        <f t="shared" si="4"/>
        <v/>
      </c>
      <c r="F324" s="470"/>
    </row>
    <row r="325" spans="1:6">
      <c r="A325" s="467" t="s">
        <v>707</v>
      </c>
      <c r="B325" s="471" t="s">
        <v>207</v>
      </c>
      <c r="C325" s="470"/>
      <c r="D325" s="470"/>
      <c r="E325" s="470" t="str">
        <f t="shared" ref="E325:E388" si="5">IF(C325=0,"",ROUND(D325/C325*100,1))</f>
        <v/>
      </c>
      <c r="F325" s="470"/>
    </row>
    <row r="326" spans="1:6">
      <c r="A326" s="467" t="s">
        <v>708</v>
      </c>
      <c r="B326" s="471" t="s">
        <v>209</v>
      </c>
      <c r="C326" s="470"/>
      <c r="D326" s="470"/>
      <c r="E326" s="470" t="str">
        <f t="shared" si="5"/>
        <v/>
      </c>
      <c r="F326" s="470"/>
    </row>
    <row r="327" spans="1:6">
      <c r="A327" s="467" t="s">
        <v>709</v>
      </c>
      <c r="B327" s="472" t="s">
        <v>710</v>
      </c>
      <c r="C327" s="470"/>
      <c r="D327" s="470"/>
      <c r="E327" s="470" t="str">
        <f t="shared" si="5"/>
        <v/>
      </c>
      <c r="F327" s="470"/>
    </row>
    <row r="328" spans="1:6">
      <c r="A328" s="467" t="s">
        <v>711</v>
      </c>
      <c r="B328" s="472" t="s">
        <v>712</v>
      </c>
      <c r="C328" s="470"/>
      <c r="D328" s="470"/>
      <c r="E328" s="470" t="str">
        <f t="shared" si="5"/>
        <v/>
      </c>
      <c r="F328" s="470"/>
    </row>
    <row r="329" spans="1:6">
      <c r="A329" s="467" t="s">
        <v>713</v>
      </c>
      <c r="B329" s="472" t="s">
        <v>223</v>
      </c>
      <c r="C329" s="470"/>
      <c r="D329" s="470"/>
      <c r="E329" s="470" t="str">
        <f t="shared" si="5"/>
        <v/>
      </c>
      <c r="F329" s="470"/>
    </row>
    <row r="330" spans="1:6">
      <c r="A330" s="467" t="s">
        <v>714</v>
      </c>
      <c r="B330" s="471" t="s">
        <v>715</v>
      </c>
      <c r="C330" s="470"/>
      <c r="D330" s="470"/>
      <c r="E330" s="470" t="str">
        <f t="shared" si="5"/>
        <v/>
      </c>
      <c r="F330" s="470"/>
    </row>
    <row r="331" spans="1:6">
      <c r="A331" s="467" t="s">
        <v>716</v>
      </c>
      <c r="B331" s="471" t="s">
        <v>717</v>
      </c>
      <c r="C331" s="470">
        <f>SUM(C332:C336)</f>
        <v>0</v>
      </c>
      <c r="D331" s="470">
        <f>SUM(D332:D336)</f>
        <v>0</v>
      </c>
      <c r="E331" s="470" t="str">
        <f t="shared" si="5"/>
        <v/>
      </c>
      <c r="F331" s="470"/>
    </row>
    <row r="332" spans="1:6">
      <c r="A332" s="467" t="s">
        <v>718</v>
      </c>
      <c r="B332" s="471" t="s">
        <v>205</v>
      </c>
      <c r="C332" s="470"/>
      <c r="D332" s="470"/>
      <c r="E332" s="470" t="str">
        <f t="shared" si="5"/>
        <v/>
      </c>
      <c r="F332" s="470"/>
    </row>
    <row r="333" spans="1:6">
      <c r="A333" s="467" t="s">
        <v>719</v>
      </c>
      <c r="B333" s="472" t="s">
        <v>207</v>
      </c>
      <c r="C333" s="470"/>
      <c r="D333" s="470"/>
      <c r="E333" s="470" t="str">
        <f t="shared" si="5"/>
        <v/>
      </c>
      <c r="F333" s="470"/>
    </row>
    <row r="334" spans="1:6">
      <c r="A334" s="467" t="s">
        <v>720</v>
      </c>
      <c r="B334" s="471" t="s">
        <v>306</v>
      </c>
      <c r="C334" s="470"/>
      <c r="D334" s="470"/>
      <c r="E334" s="470" t="str">
        <f t="shared" si="5"/>
        <v/>
      </c>
      <c r="F334" s="470"/>
    </row>
    <row r="335" spans="1:6">
      <c r="A335" s="467" t="s">
        <v>721</v>
      </c>
      <c r="B335" s="472" t="s">
        <v>722</v>
      </c>
      <c r="C335" s="470"/>
      <c r="D335" s="470"/>
      <c r="E335" s="470" t="str">
        <f t="shared" si="5"/>
        <v/>
      </c>
      <c r="F335" s="470"/>
    </row>
    <row r="336" spans="1:6">
      <c r="A336" s="467" t="s">
        <v>723</v>
      </c>
      <c r="B336" s="471" t="s">
        <v>724</v>
      </c>
      <c r="C336" s="470"/>
      <c r="D336" s="470"/>
      <c r="E336" s="470" t="str">
        <f t="shared" si="5"/>
        <v/>
      </c>
      <c r="F336" s="470"/>
    </row>
    <row r="337" spans="1:6">
      <c r="A337" s="467" t="s">
        <v>725</v>
      </c>
      <c r="B337" s="471" t="s">
        <v>726</v>
      </c>
      <c r="C337" s="470">
        <f>SUM(C338:C339)</f>
        <v>171</v>
      </c>
      <c r="D337" s="470">
        <f>SUM(D338:D339)</f>
        <v>0</v>
      </c>
      <c r="E337" s="470">
        <f t="shared" si="5"/>
        <v>0</v>
      </c>
      <c r="F337" s="470"/>
    </row>
    <row r="338" spans="1:6">
      <c r="A338" s="467" t="s">
        <v>727</v>
      </c>
      <c r="B338" s="471" t="s">
        <v>728</v>
      </c>
      <c r="C338" s="470"/>
      <c r="D338" s="470"/>
      <c r="E338" s="470" t="str">
        <f t="shared" si="5"/>
        <v/>
      </c>
      <c r="F338" s="470"/>
    </row>
    <row r="339" spans="1:6">
      <c r="A339" s="467" t="s">
        <v>729</v>
      </c>
      <c r="B339" s="471" t="s">
        <v>730</v>
      </c>
      <c r="C339" s="470">
        <v>171</v>
      </c>
      <c r="D339" s="470"/>
      <c r="E339" s="470">
        <f t="shared" si="5"/>
        <v>0</v>
      </c>
      <c r="F339" s="470"/>
    </row>
    <row r="340" spans="1:6">
      <c r="A340" s="467" t="s">
        <v>731</v>
      </c>
      <c r="B340" s="468" t="s">
        <v>732</v>
      </c>
      <c r="C340" s="470">
        <f>SUM(C341,C346,C353,C359,C365,C369,C373,C377,C383,C390)</f>
        <v>107677</v>
      </c>
      <c r="D340" s="470">
        <f>SUM(D341,D346,D353,D359,D365,D369,D373,D377,D383,D390)</f>
        <v>94951</v>
      </c>
      <c r="E340" s="470">
        <f t="shared" si="5"/>
        <v>88.2</v>
      </c>
      <c r="F340" s="470"/>
    </row>
    <row r="341" spans="1:6">
      <c r="A341" s="467" t="s">
        <v>733</v>
      </c>
      <c r="B341" s="472" t="s">
        <v>734</v>
      </c>
      <c r="C341" s="470">
        <f>SUM(C342:C345)</f>
        <v>424</v>
      </c>
      <c r="D341" s="470">
        <f>SUM(D342:D345)</f>
        <v>706</v>
      </c>
      <c r="E341" s="470">
        <f t="shared" si="5"/>
        <v>166.5</v>
      </c>
      <c r="F341" s="470"/>
    </row>
    <row r="342" spans="1:6">
      <c r="A342" s="467" t="s">
        <v>735</v>
      </c>
      <c r="B342" s="471" t="s">
        <v>205</v>
      </c>
      <c r="C342" s="470">
        <v>280</v>
      </c>
      <c r="D342" s="470">
        <v>706</v>
      </c>
      <c r="E342" s="470">
        <f t="shared" si="5"/>
        <v>252.1</v>
      </c>
      <c r="F342" s="470"/>
    </row>
    <row r="343" spans="1:6">
      <c r="A343" s="467" t="s">
        <v>736</v>
      </c>
      <c r="B343" s="471" t="s">
        <v>207</v>
      </c>
      <c r="C343" s="470"/>
      <c r="D343" s="470"/>
      <c r="E343" s="470" t="str">
        <f t="shared" si="5"/>
        <v/>
      </c>
      <c r="F343" s="470"/>
    </row>
    <row r="344" spans="1:6">
      <c r="A344" s="467" t="s">
        <v>737</v>
      </c>
      <c r="B344" s="471" t="s">
        <v>209</v>
      </c>
      <c r="C344" s="470"/>
      <c r="D344" s="470"/>
      <c r="E344" s="470" t="str">
        <f t="shared" si="5"/>
        <v/>
      </c>
      <c r="F344" s="470"/>
    </row>
    <row r="345" spans="1:6">
      <c r="A345" s="467" t="s">
        <v>738</v>
      </c>
      <c r="B345" s="472" t="s">
        <v>739</v>
      </c>
      <c r="C345" s="470">
        <v>144</v>
      </c>
      <c r="D345" s="470"/>
      <c r="E345" s="470">
        <f t="shared" si="5"/>
        <v>0</v>
      </c>
      <c r="F345" s="470"/>
    </row>
    <row r="346" spans="1:6">
      <c r="A346" s="467" t="s">
        <v>740</v>
      </c>
      <c r="B346" s="471" t="s">
        <v>741</v>
      </c>
      <c r="C346" s="470">
        <f>SUM(C347:C352)</f>
        <v>102630</v>
      </c>
      <c r="D346" s="470">
        <f>SUM(D347:D352)</f>
        <v>80280</v>
      </c>
      <c r="E346" s="470">
        <f t="shared" si="5"/>
        <v>78.2</v>
      </c>
      <c r="F346" s="470"/>
    </row>
    <row r="347" spans="1:6">
      <c r="A347" s="467" t="s">
        <v>742</v>
      </c>
      <c r="B347" s="471" t="s">
        <v>743</v>
      </c>
      <c r="C347" s="470">
        <v>2894</v>
      </c>
      <c r="D347" s="470">
        <v>2106</v>
      </c>
      <c r="E347" s="470">
        <f t="shared" si="5"/>
        <v>72.8</v>
      </c>
      <c r="F347" s="470"/>
    </row>
    <row r="348" spans="1:6">
      <c r="A348" s="467" t="s">
        <v>744</v>
      </c>
      <c r="B348" s="471" t="s">
        <v>745</v>
      </c>
      <c r="C348" s="470">
        <v>63388</v>
      </c>
      <c r="D348" s="470">
        <v>46569</v>
      </c>
      <c r="E348" s="470">
        <f t="shared" si="5"/>
        <v>73.5</v>
      </c>
      <c r="F348" s="470"/>
    </row>
    <row r="349" spans="1:6">
      <c r="A349" s="467" t="s">
        <v>746</v>
      </c>
      <c r="B349" s="472" t="s">
        <v>747</v>
      </c>
      <c r="C349" s="470">
        <v>26650</v>
      </c>
      <c r="D349" s="470">
        <v>27005</v>
      </c>
      <c r="E349" s="470">
        <f t="shared" si="5"/>
        <v>101.3</v>
      </c>
      <c r="F349" s="470"/>
    </row>
    <row r="350" spans="1:6">
      <c r="A350" s="467" t="s">
        <v>748</v>
      </c>
      <c r="B350" s="472" t="s">
        <v>749</v>
      </c>
      <c r="C350" s="470">
        <v>6533</v>
      </c>
      <c r="D350" s="470">
        <v>4600</v>
      </c>
      <c r="E350" s="470">
        <f t="shared" si="5"/>
        <v>70.4</v>
      </c>
      <c r="F350" s="470"/>
    </row>
    <row r="351" spans="1:6">
      <c r="A351" s="467" t="s">
        <v>750</v>
      </c>
      <c r="B351" s="472" t="s">
        <v>751</v>
      </c>
      <c r="C351" s="470">
        <v>2</v>
      </c>
      <c r="D351" s="470"/>
      <c r="E351" s="470">
        <f t="shared" si="5"/>
        <v>0</v>
      </c>
      <c r="F351" s="470"/>
    </row>
    <row r="352" spans="1:6">
      <c r="A352" s="467" t="s">
        <v>752</v>
      </c>
      <c r="B352" s="471" t="s">
        <v>753</v>
      </c>
      <c r="C352" s="470">
        <v>3163</v>
      </c>
      <c r="D352" s="470"/>
      <c r="E352" s="470">
        <f t="shared" si="5"/>
        <v>0</v>
      </c>
      <c r="F352" s="470"/>
    </row>
    <row r="353" spans="1:6">
      <c r="A353" s="467" t="s">
        <v>754</v>
      </c>
      <c r="B353" s="471" t="s">
        <v>755</v>
      </c>
      <c r="C353" s="470">
        <f>SUM(C354:C358)</f>
        <v>1202</v>
      </c>
      <c r="D353" s="470">
        <f>SUM(D354:D358)</f>
        <v>806</v>
      </c>
      <c r="E353" s="470">
        <f t="shared" si="5"/>
        <v>67.1</v>
      </c>
      <c r="F353" s="470"/>
    </row>
    <row r="354" spans="1:6">
      <c r="A354" s="467" t="s">
        <v>756</v>
      </c>
      <c r="B354" s="471" t="s">
        <v>757</v>
      </c>
      <c r="C354" s="470"/>
      <c r="D354" s="470"/>
      <c r="E354" s="470" t="str">
        <f t="shared" si="5"/>
        <v/>
      </c>
      <c r="F354" s="470"/>
    </row>
    <row r="355" spans="1:6">
      <c r="A355" s="467" t="s">
        <v>758</v>
      </c>
      <c r="B355" s="471" t="s">
        <v>759</v>
      </c>
      <c r="C355" s="470">
        <v>1137</v>
      </c>
      <c r="D355" s="470">
        <v>806</v>
      </c>
      <c r="E355" s="470">
        <f t="shared" si="5"/>
        <v>70.9</v>
      </c>
      <c r="F355" s="470"/>
    </row>
    <row r="356" spans="1:6">
      <c r="A356" s="467" t="s">
        <v>760</v>
      </c>
      <c r="B356" s="471" t="s">
        <v>761</v>
      </c>
      <c r="C356" s="470">
        <v>1</v>
      </c>
      <c r="D356" s="470"/>
      <c r="E356" s="470">
        <f t="shared" si="5"/>
        <v>0</v>
      </c>
      <c r="F356" s="470"/>
    </row>
    <row r="357" spans="1:6">
      <c r="A357" s="467" t="s">
        <v>762</v>
      </c>
      <c r="B357" s="472" t="s">
        <v>763</v>
      </c>
      <c r="C357" s="470">
        <v>51</v>
      </c>
      <c r="D357" s="470"/>
      <c r="E357" s="470">
        <f t="shared" si="5"/>
        <v>0</v>
      </c>
      <c r="F357" s="470"/>
    </row>
    <row r="358" spans="1:6">
      <c r="A358" s="467" t="s">
        <v>764</v>
      </c>
      <c r="B358" s="472" t="s">
        <v>765</v>
      </c>
      <c r="C358" s="470">
        <v>13</v>
      </c>
      <c r="D358" s="470"/>
      <c r="E358" s="470">
        <f t="shared" si="5"/>
        <v>0</v>
      </c>
      <c r="F358" s="470"/>
    </row>
    <row r="359" spans="1:6">
      <c r="A359" s="467" t="s">
        <v>766</v>
      </c>
      <c r="B359" s="468" t="s">
        <v>767</v>
      </c>
      <c r="C359" s="470">
        <f>SUM(C360:C364)</f>
        <v>454</v>
      </c>
      <c r="D359" s="470">
        <f>SUM(D360:D364)</f>
        <v>360</v>
      </c>
      <c r="E359" s="470">
        <f t="shared" si="5"/>
        <v>79.3</v>
      </c>
      <c r="F359" s="470"/>
    </row>
    <row r="360" spans="1:6">
      <c r="A360" s="467" t="s">
        <v>768</v>
      </c>
      <c r="B360" s="471" t="s">
        <v>769</v>
      </c>
      <c r="C360" s="470"/>
      <c r="D360" s="470"/>
      <c r="E360" s="470" t="str">
        <f t="shared" si="5"/>
        <v/>
      </c>
      <c r="F360" s="470"/>
    </row>
    <row r="361" spans="1:6">
      <c r="A361" s="467" t="s">
        <v>770</v>
      </c>
      <c r="B361" s="471" t="s">
        <v>771</v>
      </c>
      <c r="C361" s="470">
        <v>454</v>
      </c>
      <c r="D361" s="470">
        <v>360</v>
      </c>
      <c r="E361" s="470">
        <f t="shared" si="5"/>
        <v>79.3</v>
      </c>
      <c r="F361" s="470"/>
    </row>
    <row r="362" spans="1:6">
      <c r="A362" s="467" t="s">
        <v>772</v>
      </c>
      <c r="B362" s="471" t="s">
        <v>773</v>
      </c>
      <c r="C362" s="470"/>
      <c r="D362" s="470"/>
      <c r="E362" s="470" t="str">
        <f t="shared" si="5"/>
        <v/>
      </c>
      <c r="F362" s="470"/>
    </row>
    <row r="363" spans="1:6">
      <c r="A363" s="467" t="s">
        <v>774</v>
      </c>
      <c r="B363" s="472" t="s">
        <v>775</v>
      </c>
      <c r="C363" s="470"/>
      <c r="D363" s="470"/>
      <c r="E363" s="470" t="str">
        <f t="shared" si="5"/>
        <v/>
      </c>
      <c r="F363" s="470"/>
    </row>
    <row r="364" spans="1:6">
      <c r="A364" s="467" t="s">
        <v>776</v>
      </c>
      <c r="B364" s="472" t="s">
        <v>777</v>
      </c>
      <c r="C364" s="470"/>
      <c r="D364" s="470"/>
      <c r="E364" s="470" t="str">
        <f t="shared" si="5"/>
        <v/>
      </c>
      <c r="F364" s="470"/>
    </row>
    <row r="365" spans="1:6">
      <c r="A365" s="467" t="s">
        <v>778</v>
      </c>
      <c r="B365" s="472" t="s">
        <v>779</v>
      </c>
      <c r="C365" s="470">
        <f>SUM(C366:C368)</f>
        <v>23</v>
      </c>
      <c r="D365" s="470">
        <f>SUM(D366:D368)</f>
        <v>0</v>
      </c>
      <c r="E365" s="470">
        <f t="shared" si="5"/>
        <v>0</v>
      </c>
      <c r="F365" s="470"/>
    </row>
    <row r="366" spans="1:6">
      <c r="A366" s="467" t="s">
        <v>780</v>
      </c>
      <c r="B366" s="471" t="s">
        <v>781</v>
      </c>
      <c r="C366" s="470">
        <v>23</v>
      </c>
      <c r="D366" s="470"/>
      <c r="E366" s="470">
        <f t="shared" si="5"/>
        <v>0</v>
      </c>
      <c r="F366" s="470"/>
    </row>
    <row r="367" spans="1:6">
      <c r="A367" s="467" t="s">
        <v>782</v>
      </c>
      <c r="B367" s="471" t="s">
        <v>783</v>
      </c>
      <c r="C367" s="470"/>
      <c r="D367" s="470"/>
      <c r="E367" s="470" t="str">
        <f t="shared" si="5"/>
        <v/>
      </c>
      <c r="F367" s="470"/>
    </row>
    <row r="368" spans="1:6">
      <c r="A368" s="467" t="s">
        <v>784</v>
      </c>
      <c r="B368" s="471" t="s">
        <v>785</v>
      </c>
      <c r="C368" s="470"/>
      <c r="D368" s="470"/>
      <c r="E368" s="470" t="str">
        <f t="shared" si="5"/>
        <v/>
      </c>
      <c r="F368" s="470"/>
    </row>
    <row r="369" spans="1:6">
      <c r="A369" s="467" t="s">
        <v>786</v>
      </c>
      <c r="B369" s="472" t="s">
        <v>787</v>
      </c>
      <c r="C369" s="470">
        <f>SUM(C370:C372)</f>
        <v>0</v>
      </c>
      <c r="D369" s="470">
        <f>SUM(D370:D372)</f>
        <v>0</v>
      </c>
      <c r="E369" s="470" t="str">
        <f t="shared" si="5"/>
        <v/>
      </c>
      <c r="F369" s="470"/>
    </row>
    <row r="370" spans="1:6">
      <c r="A370" s="467" t="s">
        <v>788</v>
      </c>
      <c r="B370" s="472" t="s">
        <v>789</v>
      </c>
      <c r="C370" s="470"/>
      <c r="D370" s="470"/>
      <c r="E370" s="470" t="str">
        <f t="shared" si="5"/>
        <v/>
      </c>
      <c r="F370" s="470"/>
    </row>
    <row r="371" spans="1:6">
      <c r="A371" s="467" t="s">
        <v>790</v>
      </c>
      <c r="B371" s="472" t="s">
        <v>791</v>
      </c>
      <c r="C371" s="470"/>
      <c r="D371" s="470"/>
      <c r="E371" s="470" t="str">
        <f t="shared" si="5"/>
        <v/>
      </c>
      <c r="F371" s="470"/>
    </row>
    <row r="372" spans="1:6">
      <c r="A372" s="467" t="s">
        <v>792</v>
      </c>
      <c r="B372" s="468" t="s">
        <v>793</v>
      </c>
      <c r="C372" s="470"/>
      <c r="D372" s="470"/>
      <c r="E372" s="470" t="str">
        <f t="shared" si="5"/>
        <v/>
      </c>
      <c r="F372" s="470"/>
    </row>
    <row r="373" spans="1:6">
      <c r="A373" s="467" t="s">
        <v>794</v>
      </c>
      <c r="B373" s="471" t="s">
        <v>795</v>
      </c>
      <c r="C373" s="470">
        <f>SUM(C374:C376)</f>
        <v>254</v>
      </c>
      <c r="D373" s="470">
        <f>SUM(D374:D376)</f>
        <v>210</v>
      </c>
      <c r="E373" s="470">
        <f t="shared" si="5"/>
        <v>82.7</v>
      </c>
      <c r="F373" s="470"/>
    </row>
    <row r="374" spans="1:6">
      <c r="A374" s="467" t="s">
        <v>796</v>
      </c>
      <c r="B374" s="471" t="s">
        <v>797</v>
      </c>
      <c r="C374" s="470">
        <v>244</v>
      </c>
      <c r="D374" s="470">
        <v>210</v>
      </c>
      <c r="E374" s="470">
        <f t="shared" si="5"/>
        <v>86.1</v>
      </c>
      <c r="F374" s="470"/>
    </row>
    <row r="375" spans="1:6">
      <c r="A375" s="467" t="s">
        <v>798</v>
      </c>
      <c r="B375" s="471" t="s">
        <v>799</v>
      </c>
      <c r="C375" s="470"/>
      <c r="D375" s="470"/>
      <c r="E375" s="470" t="str">
        <f t="shared" si="5"/>
        <v/>
      </c>
      <c r="F375" s="470"/>
    </row>
    <row r="376" spans="1:6">
      <c r="A376" s="467" t="s">
        <v>800</v>
      </c>
      <c r="B376" s="472" t="s">
        <v>801</v>
      </c>
      <c r="C376" s="470">
        <v>10</v>
      </c>
      <c r="D376" s="470"/>
      <c r="E376" s="470">
        <f t="shared" si="5"/>
        <v>0</v>
      </c>
      <c r="F376" s="470"/>
    </row>
    <row r="377" spans="1:6">
      <c r="A377" s="467" t="s">
        <v>802</v>
      </c>
      <c r="B377" s="472" t="s">
        <v>803</v>
      </c>
      <c r="C377" s="470">
        <f>SUM(C378:C382)</f>
        <v>407</v>
      </c>
      <c r="D377" s="470">
        <f>SUM(D378:D382)</f>
        <v>615</v>
      </c>
      <c r="E377" s="470">
        <f t="shared" si="5"/>
        <v>151.1</v>
      </c>
      <c r="F377" s="470"/>
    </row>
    <row r="378" spans="1:6">
      <c r="A378" s="467" t="s">
        <v>804</v>
      </c>
      <c r="B378" s="472" t="s">
        <v>805</v>
      </c>
      <c r="C378" s="470">
        <v>208</v>
      </c>
      <c r="D378" s="470">
        <v>513</v>
      </c>
      <c r="E378" s="470">
        <f t="shared" si="5"/>
        <v>246.6</v>
      </c>
      <c r="F378" s="470"/>
    </row>
    <row r="379" spans="1:6">
      <c r="A379" s="467" t="s">
        <v>806</v>
      </c>
      <c r="B379" s="471" t="s">
        <v>807</v>
      </c>
      <c r="C379" s="470">
        <v>199</v>
      </c>
      <c r="D379" s="470">
        <v>102</v>
      </c>
      <c r="E379" s="470">
        <f t="shared" si="5"/>
        <v>51.3</v>
      </c>
      <c r="F379" s="470"/>
    </row>
    <row r="380" spans="1:6">
      <c r="A380" s="467" t="s">
        <v>808</v>
      </c>
      <c r="B380" s="471" t="s">
        <v>809</v>
      </c>
      <c r="C380" s="470"/>
      <c r="D380" s="470"/>
      <c r="E380" s="470" t="str">
        <f t="shared" si="5"/>
        <v/>
      </c>
      <c r="F380" s="470"/>
    </row>
    <row r="381" spans="1:6">
      <c r="A381" s="467" t="s">
        <v>810</v>
      </c>
      <c r="B381" s="471" t="s">
        <v>811</v>
      </c>
      <c r="C381" s="470"/>
      <c r="D381" s="470"/>
      <c r="E381" s="470" t="str">
        <f t="shared" si="5"/>
        <v/>
      </c>
      <c r="F381" s="470"/>
    </row>
    <row r="382" spans="1:6">
      <c r="A382" s="467" t="s">
        <v>812</v>
      </c>
      <c r="B382" s="471" t="s">
        <v>813</v>
      </c>
      <c r="C382" s="470"/>
      <c r="D382" s="470"/>
      <c r="E382" s="470" t="str">
        <f t="shared" si="5"/>
        <v/>
      </c>
      <c r="F382" s="470"/>
    </row>
    <row r="383" spans="1:6">
      <c r="A383" s="467" t="s">
        <v>814</v>
      </c>
      <c r="B383" s="471" t="s">
        <v>815</v>
      </c>
      <c r="C383" s="470">
        <f>SUM(C384:C389)</f>
        <v>550</v>
      </c>
      <c r="D383" s="470">
        <f>SUM(D384:D389)</f>
        <v>5474</v>
      </c>
      <c r="E383" s="470">
        <f t="shared" si="5"/>
        <v>995.3</v>
      </c>
      <c r="F383" s="470"/>
    </row>
    <row r="384" spans="1:6">
      <c r="A384" s="467" t="s">
        <v>816</v>
      </c>
      <c r="B384" s="472" t="s">
        <v>817</v>
      </c>
      <c r="C384" s="470"/>
      <c r="D384" s="470"/>
      <c r="E384" s="470" t="str">
        <f t="shared" si="5"/>
        <v/>
      </c>
      <c r="F384" s="470"/>
    </row>
    <row r="385" spans="1:6">
      <c r="A385" s="467" t="s">
        <v>818</v>
      </c>
      <c r="B385" s="472" t="s">
        <v>819</v>
      </c>
      <c r="C385" s="470"/>
      <c r="D385" s="470"/>
      <c r="E385" s="470" t="str">
        <f t="shared" si="5"/>
        <v/>
      </c>
      <c r="F385" s="470"/>
    </row>
    <row r="386" spans="1:6">
      <c r="A386" s="467" t="s">
        <v>820</v>
      </c>
      <c r="B386" s="472" t="s">
        <v>821</v>
      </c>
      <c r="C386" s="470"/>
      <c r="D386" s="470"/>
      <c r="E386" s="470" t="str">
        <f t="shared" si="5"/>
        <v/>
      </c>
      <c r="F386" s="470"/>
    </row>
    <row r="387" spans="1:6">
      <c r="A387" s="467" t="s">
        <v>822</v>
      </c>
      <c r="B387" s="468" t="s">
        <v>823</v>
      </c>
      <c r="C387" s="470"/>
      <c r="D387" s="470"/>
      <c r="E387" s="470" t="str">
        <f t="shared" si="5"/>
        <v/>
      </c>
      <c r="F387" s="470"/>
    </row>
    <row r="388" spans="1:6">
      <c r="A388" s="467" t="s">
        <v>824</v>
      </c>
      <c r="B388" s="471" t="s">
        <v>825</v>
      </c>
      <c r="C388" s="470"/>
      <c r="D388" s="470"/>
      <c r="E388" s="470" t="str">
        <f t="shared" si="5"/>
        <v/>
      </c>
      <c r="F388" s="470"/>
    </row>
    <row r="389" spans="1:6">
      <c r="A389" s="467" t="s">
        <v>826</v>
      </c>
      <c r="B389" s="471" t="s">
        <v>827</v>
      </c>
      <c r="C389" s="470">
        <v>550</v>
      </c>
      <c r="D389" s="470">
        <v>5474</v>
      </c>
      <c r="E389" s="470">
        <f t="shared" ref="E389:E452" si="6">IF(C389=0,"",ROUND(D389/C389*100,1))</f>
        <v>995.3</v>
      </c>
      <c r="F389" s="470"/>
    </row>
    <row r="390" spans="1:6">
      <c r="A390" s="467" t="s">
        <v>828</v>
      </c>
      <c r="B390" s="471" t="s">
        <v>829</v>
      </c>
      <c r="C390" s="470">
        <v>1733</v>
      </c>
      <c r="D390" s="470">
        <v>6500</v>
      </c>
      <c r="E390" s="470">
        <f t="shared" si="6"/>
        <v>375.1</v>
      </c>
      <c r="F390" s="470"/>
    </row>
    <row r="391" spans="1:6">
      <c r="A391" s="467" t="s">
        <v>830</v>
      </c>
      <c r="B391" s="468" t="s">
        <v>831</v>
      </c>
      <c r="C391" s="470">
        <f>SUM(C392,C397,C406,C412,C417,C422,C427,C434,C438,C442)</f>
        <v>15495</v>
      </c>
      <c r="D391" s="470">
        <f>SUM(D392,D397,D406,D412,D417,D422,D427,D434,D438,D442)</f>
        <v>11740</v>
      </c>
      <c r="E391" s="470">
        <f t="shared" si="6"/>
        <v>75.8</v>
      </c>
      <c r="F391" s="470"/>
    </row>
    <row r="392" spans="1:6">
      <c r="A392" s="467" t="s">
        <v>832</v>
      </c>
      <c r="B392" s="472" t="s">
        <v>833</v>
      </c>
      <c r="C392" s="470">
        <f>SUM(C393:C396)</f>
        <v>12</v>
      </c>
      <c r="D392" s="470">
        <f>SUM(D393:D396)</f>
        <v>192</v>
      </c>
      <c r="E392" s="470">
        <f t="shared" si="6"/>
        <v>1600</v>
      </c>
      <c r="F392" s="470"/>
    </row>
    <row r="393" spans="1:6">
      <c r="A393" s="467" t="s">
        <v>834</v>
      </c>
      <c r="B393" s="471" t="s">
        <v>205</v>
      </c>
      <c r="C393" s="470">
        <v>12</v>
      </c>
      <c r="D393" s="470">
        <v>192</v>
      </c>
      <c r="E393" s="470">
        <f t="shared" si="6"/>
        <v>1600</v>
      </c>
      <c r="F393" s="470"/>
    </row>
    <row r="394" spans="1:6">
      <c r="A394" s="467" t="s">
        <v>835</v>
      </c>
      <c r="B394" s="471" t="s">
        <v>207</v>
      </c>
      <c r="C394" s="470"/>
      <c r="D394" s="470"/>
      <c r="E394" s="470" t="str">
        <f t="shared" si="6"/>
        <v/>
      </c>
      <c r="F394" s="470"/>
    </row>
    <row r="395" spans="1:6">
      <c r="A395" s="467" t="s">
        <v>836</v>
      </c>
      <c r="B395" s="471" t="s">
        <v>209</v>
      </c>
      <c r="C395" s="470"/>
      <c r="D395" s="470"/>
      <c r="E395" s="470" t="str">
        <f t="shared" si="6"/>
        <v/>
      </c>
      <c r="F395" s="470"/>
    </row>
    <row r="396" spans="1:6">
      <c r="A396" s="467" t="s">
        <v>837</v>
      </c>
      <c r="B396" s="472" t="s">
        <v>838</v>
      </c>
      <c r="C396" s="470"/>
      <c r="D396" s="470"/>
      <c r="E396" s="470" t="str">
        <f t="shared" si="6"/>
        <v/>
      </c>
      <c r="F396" s="470"/>
    </row>
    <row r="397" spans="1:6">
      <c r="A397" s="467" t="s">
        <v>839</v>
      </c>
      <c r="B397" s="471" t="s">
        <v>840</v>
      </c>
      <c r="C397" s="470">
        <f>SUM(C398:C405)</f>
        <v>0</v>
      </c>
      <c r="D397" s="470">
        <f>SUM(D398:D405)</f>
        <v>0</v>
      </c>
      <c r="E397" s="470" t="str">
        <f t="shared" si="6"/>
        <v/>
      </c>
      <c r="F397" s="470"/>
    </row>
    <row r="398" spans="1:6">
      <c r="A398" s="467" t="s">
        <v>841</v>
      </c>
      <c r="B398" s="471" t="s">
        <v>842</v>
      </c>
      <c r="C398" s="470"/>
      <c r="D398" s="470"/>
      <c r="E398" s="470" t="str">
        <f t="shared" si="6"/>
        <v/>
      </c>
      <c r="F398" s="470"/>
    </row>
    <row r="399" spans="1:6">
      <c r="A399" s="467" t="s">
        <v>843</v>
      </c>
      <c r="B399" s="468" t="s">
        <v>844</v>
      </c>
      <c r="C399" s="470"/>
      <c r="D399" s="470"/>
      <c r="E399" s="470" t="str">
        <f t="shared" si="6"/>
        <v/>
      </c>
      <c r="F399" s="470"/>
    </row>
    <row r="400" spans="1:6">
      <c r="A400" s="467" t="s">
        <v>845</v>
      </c>
      <c r="B400" s="471" t="s">
        <v>846</v>
      </c>
      <c r="C400" s="470"/>
      <c r="D400" s="470"/>
      <c r="E400" s="470" t="str">
        <f t="shared" si="6"/>
        <v/>
      </c>
      <c r="F400" s="470"/>
    </row>
    <row r="401" spans="1:6">
      <c r="A401" s="467" t="s">
        <v>847</v>
      </c>
      <c r="B401" s="471" t="s">
        <v>848</v>
      </c>
      <c r="C401" s="470"/>
      <c r="D401" s="470"/>
      <c r="E401" s="470" t="str">
        <f t="shared" si="6"/>
        <v/>
      </c>
      <c r="F401" s="470"/>
    </row>
    <row r="402" spans="1:6">
      <c r="A402" s="467" t="s">
        <v>849</v>
      </c>
      <c r="B402" s="471" t="s">
        <v>850</v>
      </c>
      <c r="C402" s="470"/>
      <c r="D402" s="470"/>
      <c r="E402" s="470" t="str">
        <f t="shared" si="6"/>
        <v/>
      </c>
      <c r="F402" s="470"/>
    </row>
    <row r="403" spans="1:6">
      <c r="A403" s="467" t="s">
        <v>851</v>
      </c>
      <c r="B403" s="472" t="s">
        <v>852</v>
      </c>
      <c r="C403" s="470"/>
      <c r="D403" s="470"/>
      <c r="E403" s="470" t="str">
        <f t="shared" si="6"/>
        <v/>
      </c>
      <c r="F403" s="470"/>
    </row>
    <row r="404" spans="1:6">
      <c r="A404" s="467" t="s">
        <v>853</v>
      </c>
      <c r="B404" s="472" t="s">
        <v>854</v>
      </c>
      <c r="C404" s="470"/>
      <c r="D404" s="470"/>
      <c r="E404" s="470" t="str">
        <f t="shared" si="6"/>
        <v/>
      </c>
      <c r="F404" s="470"/>
    </row>
    <row r="405" spans="1:6">
      <c r="A405" s="467" t="s">
        <v>855</v>
      </c>
      <c r="B405" s="472" t="s">
        <v>856</v>
      </c>
      <c r="C405" s="470"/>
      <c r="D405" s="470"/>
      <c r="E405" s="470" t="str">
        <f t="shared" si="6"/>
        <v/>
      </c>
      <c r="F405" s="470"/>
    </row>
    <row r="406" spans="1:6">
      <c r="A406" s="467" t="s">
        <v>857</v>
      </c>
      <c r="B406" s="472" t="s">
        <v>858</v>
      </c>
      <c r="C406" s="470">
        <f>SUM(C407:C411)</f>
        <v>307</v>
      </c>
      <c r="D406" s="470">
        <f>SUM(D407:D411)</f>
        <v>0</v>
      </c>
      <c r="E406" s="470">
        <f t="shared" si="6"/>
        <v>0</v>
      </c>
      <c r="F406" s="470"/>
    </row>
    <row r="407" spans="1:6">
      <c r="A407" s="467" t="s">
        <v>859</v>
      </c>
      <c r="B407" s="471" t="s">
        <v>842</v>
      </c>
      <c r="C407" s="470"/>
      <c r="D407" s="470"/>
      <c r="E407" s="470" t="str">
        <f t="shared" si="6"/>
        <v/>
      </c>
      <c r="F407" s="470"/>
    </row>
    <row r="408" spans="1:6">
      <c r="A408" s="467" t="s">
        <v>860</v>
      </c>
      <c r="B408" s="471" t="s">
        <v>861</v>
      </c>
      <c r="C408" s="470">
        <v>5</v>
      </c>
      <c r="D408" s="470"/>
      <c r="E408" s="470">
        <f t="shared" si="6"/>
        <v>0</v>
      </c>
      <c r="F408" s="470"/>
    </row>
    <row r="409" spans="1:6">
      <c r="A409" s="467" t="s">
        <v>862</v>
      </c>
      <c r="B409" s="471" t="s">
        <v>863</v>
      </c>
      <c r="C409" s="470"/>
      <c r="D409" s="470"/>
      <c r="E409" s="470" t="str">
        <f t="shared" si="6"/>
        <v/>
      </c>
      <c r="F409" s="470"/>
    </row>
    <row r="410" spans="1:6">
      <c r="A410" s="467" t="s">
        <v>864</v>
      </c>
      <c r="B410" s="472" t="s">
        <v>865</v>
      </c>
      <c r="C410" s="470"/>
      <c r="D410" s="470"/>
      <c r="E410" s="470" t="str">
        <f t="shared" si="6"/>
        <v/>
      </c>
      <c r="F410" s="470"/>
    </row>
    <row r="411" spans="1:6">
      <c r="A411" s="467" t="s">
        <v>866</v>
      </c>
      <c r="B411" s="472" t="s">
        <v>867</v>
      </c>
      <c r="C411" s="470">
        <v>302</v>
      </c>
      <c r="D411" s="470"/>
      <c r="E411" s="470">
        <f t="shared" si="6"/>
        <v>0</v>
      </c>
      <c r="F411" s="470"/>
    </row>
    <row r="412" spans="1:6">
      <c r="A412" s="467" t="s">
        <v>868</v>
      </c>
      <c r="B412" s="472" t="s">
        <v>869</v>
      </c>
      <c r="C412" s="470">
        <f>SUM(C413:C416)</f>
        <v>13300</v>
      </c>
      <c r="D412" s="470">
        <f>SUM(D413:D416)</f>
        <v>11100</v>
      </c>
      <c r="E412" s="470">
        <f t="shared" si="6"/>
        <v>83.5</v>
      </c>
      <c r="F412" s="470"/>
    </row>
    <row r="413" spans="1:6">
      <c r="A413" s="467" t="s">
        <v>870</v>
      </c>
      <c r="B413" s="468" t="s">
        <v>842</v>
      </c>
      <c r="C413" s="470"/>
      <c r="D413" s="470"/>
      <c r="E413" s="470" t="str">
        <f t="shared" si="6"/>
        <v/>
      </c>
      <c r="F413" s="470"/>
    </row>
    <row r="414" spans="1:6">
      <c r="A414" s="467" t="s">
        <v>871</v>
      </c>
      <c r="B414" s="471" t="s">
        <v>872</v>
      </c>
      <c r="C414" s="470">
        <v>9594</v>
      </c>
      <c r="D414" s="470">
        <v>9500</v>
      </c>
      <c r="E414" s="470">
        <f t="shared" si="6"/>
        <v>99</v>
      </c>
      <c r="F414" s="470"/>
    </row>
    <row r="415" spans="1:6">
      <c r="A415" s="467" t="s">
        <v>873</v>
      </c>
      <c r="B415" s="471" t="s">
        <v>874</v>
      </c>
      <c r="C415" s="470">
        <v>3706</v>
      </c>
      <c r="D415" s="470">
        <v>1600</v>
      </c>
      <c r="E415" s="470">
        <f t="shared" si="6"/>
        <v>43.2</v>
      </c>
      <c r="F415" s="470"/>
    </row>
    <row r="416" spans="1:6">
      <c r="A416" s="467" t="s">
        <v>875</v>
      </c>
      <c r="B416" s="472" t="s">
        <v>876</v>
      </c>
      <c r="C416" s="470"/>
      <c r="D416" s="470"/>
      <c r="E416" s="470" t="str">
        <f t="shared" si="6"/>
        <v/>
      </c>
      <c r="F416" s="470"/>
    </row>
    <row r="417" spans="1:6">
      <c r="A417" s="467" t="s">
        <v>877</v>
      </c>
      <c r="B417" s="472" t="s">
        <v>878</v>
      </c>
      <c r="C417" s="470">
        <f>SUM(C418:C421)</f>
        <v>0</v>
      </c>
      <c r="D417" s="470">
        <f>SUM(D418:D421)</f>
        <v>0</v>
      </c>
      <c r="E417" s="470" t="str">
        <f t="shared" si="6"/>
        <v/>
      </c>
      <c r="F417" s="470"/>
    </row>
    <row r="418" spans="1:6">
      <c r="A418" s="467" t="s">
        <v>879</v>
      </c>
      <c r="B418" s="472" t="s">
        <v>842</v>
      </c>
      <c r="C418" s="470"/>
      <c r="D418" s="470"/>
      <c r="E418" s="470" t="str">
        <f t="shared" si="6"/>
        <v/>
      </c>
      <c r="F418" s="470"/>
    </row>
    <row r="419" spans="1:6">
      <c r="A419" s="467" t="s">
        <v>880</v>
      </c>
      <c r="B419" s="471" t="s">
        <v>881</v>
      </c>
      <c r="C419" s="470"/>
      <c r="D419" s="470"/>
      <c r="E419" s="470" t="str">
        <f t="shared" si="6"/>
        <v/>
      </c>
      <c r="F419" s="470"/>
    </row>
    <row r="420" spans="1:6">
      <c r="A420" s="467" t="s">
        <v>882</v>
      </c>
      <c r="B420" s="471" t="s">
        <v>883</v>
      </c>
      <c r="C420" s="470"/>
      <c r="D420" s="470"/>
      <c r="E420" s="470" t="str">
        <f t="shared" si="6"/>
        <v/>
      </c>
      <c r="F420" s="470"/>
    </row>
    <row r="421" spans="1:6">
      <c r="A421" s="467" t="s">
        <v>884</v>
      </c>
      <c r="B421" s="471" t="s">
        <v>885</v>
      </c>
      <c r="C421" s="470"/>
      <c r="D421" s="470"/>
      <c r="E421" s="470" t="str">
        <f t="shared" si="6"/>
        <v/>
      </c>
      <c r="F421" s="470"/>
    </row>
    <row r="422" spans="1:6">
      <c r="A422" s="467" t="s">
        <v>886</v>
      </c>
      <c r="B422" s="472" t="s">
        <v>887</v>
      </c>
      <c r="C422" s="470">
        <f>SUM(C423:C426)</f>
        <v>0</v>
      </c>
      <c r="D422" s="470">
        <f>SUM(D423:D426)</f>
        <v>0</v>
      </c>
      <c r="E422" s="470" t="str">
        <f t="shared" si="6"/>
        <v/>
      </c>
      <c r="F422" s="470"/>
    </row>
    <row r="423" spans="1:6">
      <c r="A423" s="467" t="s">
        <v>888</v>
      </c>
      <c r="B423" s="472" t="s">
        <v>889</v>
      </c>
      <c r="C423" s="470"/>
      <c r="D423" s="470"/>
      <c r="E423" s="470" t="str">
        <f t="shared" si="6"/>
        <v/>
      </c>
      <c r="F423" s="470"/>
    </row>
    <row r="424" spans="1:6">
      <c r="A424" s="467" t="s">
        <v>890</v>
      </c>
      <c r="B424" s="472" t="s">
        <v>891</v>
      </c>
      <c r="C424" s="470"/>
      <c r="D424" s="470"/>
      <c r="E424" s="470" t="str">
        <f t="shared" si="6"/>
        <v/>
      </c>
      <c r="F424" s="470"/>
    </row>
    <row r="425" spans="1:6">
      <c r="A425" s="467" t="s">
        <v>892</v>
      </c>
      <c r="B425" s="472" t="s">
        <v>893</v>
      </c>
      <c r="C425" s="470"/>
      <c r="D425" s="470"/>
      <c r="E425" s="470" t="str">
        <f t="shared" si="6"/>
        <v/>
      </c>
      <c r="F425" s="470"/>
    </row>
    <row r="426" spans="1:6">
      <c r="A426" s="467" t="s">
        <v>894</v>
      </c>
      <c r="B426" s="472" t="s">
        <v>895</v>
      </c>
      <c r="C426" s="470"/>
      <c r="D426" s="470"/>
      <c r="E426" s="470" t="str">
        <f t="shared" si="6"/>
        <v/>
      </c>
      <c r="F426" s="470"/>
    </row>
    <row r="427" spans="1:6">
      <c r="A427" s="467" t="s">
        <v>896</v>
      </c>
      <c r="B427" s="471" t="s">
        <v>897</v>
      </c>
      <c r="C427" s="470">
        <f>SUM(C428:C433)</f>
        <v>103</v>
      </c>
      <c r="D427" s="470">
        <f>SUM(D428:D433)</f>
        <v>88</v>
      </c>
      <c r="E427" s="470">
        <f t="shared" si="6"/>
        <v>85.4</v>
      </c>
      <c r="F427" s="470"/>
    </row>
    <row r="428" spans="1:6">
      <c r="A428" s="467" t="s">
        <v>898</v>
      </c>
      <c r="B428" s="471" t="s">
        <v>842</v>
      </c>
      <c r="C428" s="470">
        <v>90</v>
      </c>
      <c r="D428" s="470">
        <v>88</v>
      </c>
      <c r="E428" s="470">
        <f t="shared" si="6"/>
        <v>97.8</v>
      </c>
      <c r="F428" s="470"/>
    </row>
    <row r="429" spans="1:6">
      <c r="A429" s="467" t="s">
        <v>899</v>
      </c>
      <c r="B429" s="472" t="s">
        <v>900</v>
      </c>
      <c r="C429" s="470">
        <v>5</v>
      </c>
      <c r="D429" s="470"/>
      <c r="E429" s="470">
        <f t="shared" si="6"/>
        <v>0</v>
      </c>
      <c r="F429" s="470"/>
    </row>
    <row r="430" spans="1:6">
      <c r="A430" s="467" t="s">
        <v>901</v>
      </c>
      <c r="B430" s="472" t="s">
        <v>902</v>
      </c>
      <c r="C430" s="470"/>
      <c r="D430" s="470"/>
      <c r="E430" s="470" t="str">
        <f t="shared" si="6"/>
        <v/>
      </c>
      <c r="F430" s="470"/>
    </row>
    <row r="431" spans="1:6">
      <c r="A431" s="467" t="s">
        <v>903</v>
      </c>
      <c r="B431" s="472" t="s">
        <v>904</v>
      </c>
      <c r="C431" s="470"/>
      <c r="D431" s="470"/>
      <c r="E431" s="470" t="str">
        <f t="shared" si="6"/>
        <v/>
      </c>
      <c r="F431" s="470"/>
    </row>
    <row r="432" spans="1:6">
      <c r="A432" s="467" t="s">
        <v>905</v>
      </c>
      <c r="B432" s="471" t="s">
        <v>906</v>
      </c>
      <c r="C432" s="470"/>
      <c r="D432" s="470"/>
      <c r="E432" s="470" t="str">
        <f t="shared" si="6"/>
        <v/>
      </c>
      <c r="F432" s="470"/>
    </row>
    <row r="433" spans="1:6">
      <c r="A433" s="467" t="s">
        <v>907</v>
      </c>
      <c r="B433" s="471" t="s">
        <v>908</v>
      </c>
      <c r="C433" s="470">
        <v>8</v>
      </c>
      <c r="D433" s="470"/>
      <c r="E433" s="470">
        <f t="shared" si="6"/>
        <v>0</v>
      </c>
      <c r="F433" s="470"/>
    </row>
    <row r="434" spans="1:6">
      <c r="A434" s="467" t="s">
        <v>909</v>
      </c>
      <c r="B434" s="471" t="s">
        <v>910</v>
      </c>
      <c r="C434" s="470">
        <f>SUM(C435:C437)</f>
        <v>0</v>
      </c>
      <c r="D434" s="470">
        <f>SUM(D435:D437)</f>
        <v>0</v>
      </c>
      <c r="E434" s="470" t="str">
        <f t="shared" si="6"/>
        <v/>
      </c>
      <c r="F434" s="470"/>
    </row>
    <row r="435" spans="1:6">
      <c r="A435" s="467" t="s">
        <v>911</v>
      </c>
      <c r="B435" s="472" t="s">
        <v>912</v>
      </c>
      <c r="C435" s="470"/>
      <c r="D435" s="470"/>
      <c r="E435" s="470" t="str">
        <f t="shared" si="6"/>
        <v/>
      </c>
      <c r="F435" s="470"/>
    </row>
    <row r="436" spans="1:6">
      <c r="A436" s="467" t="s">
        <v>913</v>
      </c>
      <c r="B436" s="472" t="s">
        <v>914</v>
      </c>
      <c r="C436" s="470"/>
      <c r="D436" s="470"/>
      <c r="E436" s="470" t="str">
        <f t="shared" si="6"/>
        <v/>
      </c>
      <c r="F436" s="470"/>
    </row>
    <row r="437" spans="1:6">
      <c r="A437" s="467" t="s">
        <v>915</v>
      </c>
      <c r="B437" s="472" t="s">
        <v>916</v>
      </c>
      <c r="C437" s="470"/>
      <c r="D437" s="470"/>
      <c r="E437" s="470" t="str">
        <f t="shared" si="6"/>
        <v/>
      </c>
      <c r="F437" s="470"/>
    </row>
    <row r="438" spans="1:6">
      <c r="A438" s="467" t="s">
        <v>917</v>
      </c>
      <c r="B438" s="468" t="s">
        <v>918</v>
      </c>
      <c r="C438" s="470">
        <f>SUM(C439:C441)</f>
        <v>0</v>
      </c>
      <c r="D438" s="470">
        <f>SUM(D439:D441)</f>
        <v>0</v>
      </c>
      <c r="E438" s="470" t="str">
        <f t="shared" si="6"/>
        <v/>
      </c>
      <c r="F438" s="470"/>
    </row>
    <row r="439" spans="1:6">
      <c r="A439" s="467" t="s">
        <v>919</v>
      </c>
      <c r="B439" s="472" t="s">
        <v>920</v>
      </c>
      <c r="C439" s="470"/>
      <c r="D439" s="470"/>
      <c r="E439" s="470" t="str">
        <f t="shared" si="6"/>
        <v/>
      </c>
      <c r="F439" s="470"/>
    </row>
    <row r="440" spans="1:6">
      <c r="A440" s="467" t="s">
        <v>921</v>
      </c>
      <c r="B440" s="472" t="s">
        <v>922</v>
      </c>
      <c r="C440" s="470"/>
      <c r="D440" s="470"/>
      <c r="E440" s="470" t="str">
        <f t="shared" si="6"/>
        <v/>
      </c>
      <c r="F440" s="470"/>
    </row>
    <row r="441" spans="1:6">
      <c r="A441" s="467" t="s">
        <v>923</v>
      </c>
      <c r="B441" s="472" t="s">
        <v>924</v>
      </c>
      <c r="C441" s="470"/>
      <c r="D441" s="470"/>
      <c r="E441" s="470" t="str">
        <f t="shared" si="6"/>
        <v/>
      </c>
      <c r="F441" s="470"/>
    </row>
    <row r="442" spans="1:6">
      <c r="A442" s="467" t="s">
        <v>925</v>
      </c>
      <c r="B442" s="471" t="s">
        <v>926</v>
      </c>
      <c r="C442" s="470">
        <f>SUM(C443:C446)</f>
        <v>1773</v>
      </c>
      <c r="D442" s="470">
        <f>SUM(D443:D446)</f>
        <v>360</v>
      </c>
      <c r="E442" s="470">
        <f t="shared" si="6"/>
        <v>20.3</v>
      </c>
      <c r="F442" s="470"/>
    </row>
    <row r="443" spans="1:6">
      <c r="A443" s="467" t="s">
        <v>927</v>
      </c>
      <c r="B443" s="471" t="s">
        <v>928</v>
      </c>
      <c r="C443" s="470"/>
      <c r="D443" s="470"/>
      <c r="E443" s="470" t="str">
        <f t="shared" si="6"/>
        <v/>
      </c>
      <c r="F443" s="470"/>
    </row>
    <row r="444" spans="1:6">
      <c r="A444" s="467" t="s">
        <v>929</v>
      </c>
      <c r="B444" s="472" t="s">
        <v>930</v>
      </c>
      <c r="C444" s="470"/>
      <c r="D444" s="470"/>
      <c r="E444" s="470" t="str">
        <f t="shared" si="6"/>
        <v/>
      </c>
      <c r="F444" s="470"/>
    </row>
    <row r="445" spans="1:6">
      <c r="A445" s="467" t="s">
        <v>931</v>
      </c>
      <c r="B445" s="472" t="s">
        <v>932</v>
      </c>
      <c r="C445" s="470"/>
      <c r="D445" s="470"/>
      <c r="E445" s="470" t="str">
        <f t="shared" si="6"/>
        <v/>
      </c>
      <c r="F445" s="470"/>
    </row>
    <row r="446" spans="1:6">
      <c r="A446" s="467" t="s">
        <v>933</v>
      </c>
      <c r="B446" s="472" t="s">
        <v>934</v>
      </c>
      <c r="C446" s="470">
        <v>1773</v>
      </c>
      <c r="D446" s="470">
        <v>360</v>
      </c>
      <c r="E446" s="470">
        <f t="shared" si="6"/>
        <v>20.3</v>
      </c>
      <c r="F446" s="470"/>
    </row>
    <row r="447" spans="1:6">
      <c r="A447" s="467" t="s">
        <v>935</v>
      </c>
      <c r="B447" s="468" t="s">
        <v>936</v>
      </c>
      <c r="C447" s="470">
        <f>SUM(C448,C464,C472,C483,C492,C500)</f>
        <v>4699</v>
      </c>
      <c r="D447" s="470">
        <f>SUM(D448,D464,D472,D483,D492,D500)</f>
        <v>4096</v>
      </c>
      <c r="E447" s="470">
        <f t="shared" si="6"/>
        <v>87.2</v>
      </c>
      <c r="F447" s="470"/>
    </row>
    <row r="448" spans="1:6">
      <c r="A448" s="467" t="s">
        <v>937</v>
      </c>
      <c r="B448" s="468" t="s">
        <v>938</v>
      </c>
      <c r="C448" s="470">
        <f>SUM(C449:C463)</f>
        <v>3141</v>
      </c>
      <c r="D448" s="470">
        <f>SUM(D449:D463)</f>
        <v>998</v>
      </c>
      <c r="E448" s="470">
        <f t="shared" si="6"/>
        <v>31.8</v>
      </c>
      <c r="F448" s="470"/>
    </row>
    <row r="449" spans="1:6">
      <c r="A449" s="467" t="s">
        <v>939</v>
      </c>
      <c r="B449" s="468" t="s">
        <v>205</v>
      </c>
      <c r="C449" s="470">
        <v>1868</v>
      </c>
      <c r="D449" s="470">
        <v>460</v>
      </c>
      <c r="E449" s="470">
        <f t="shared" si="6"/>
        <v>24.6</v>
      </c>
      <c r="F449" s="470"/>
    </row>
    <row r="450" spans="1:6">
      <c r="A450" s="467" t="s">
        <v>940</v>
      </c>
      <c r="B450" s="468" t="s">
        <v>207</v>
      </c>
      <c r="C450" s="470"/>
      <c r="D450" s="470"/>
      <c r="E450" s="470" t="str">
        <f t="shared" si="6"/>
        <v/>
      </c>
      <c r="F450" s="470"/>
    </row>
    <row r="451" spans="1:6">
      <c r="A451" s="467" t="s">
        <v>941</v>
      </c>
      <c r="B451" s="468" t="s">
        <v>209</v>
      </c>
      <c r="C451" s="470"/>
      <c r="D451" s="470"/>
      <c r="E451" s="470" t="str">
        <f t="shared" si="6"/>
        <v/>
      </c>
      <c r="F451" s="470"/>
    </row>
    <row r="452" spans="1:6">
      <c r="A452" s="467" t="s">
        <v>942</v>
      </c>
      <c r="B452" s="468" t="s">
        <v>943</v>
      </c>
      <c r="C452" s="470">
        <v>62</v>
      </c>
      <c r="D452" s="470">
        <v>30</v>
      </c>
      <c r="E452" s="470">
        <f t="shared" si="6"/>
        <v>48.4</v>
      </c>
      <c r="F452" s="470"/>
    </row>
    <row r="453" spans="1:6">
      <c r="A453" s="467" t="s">
        <v>944</v>
      </c>
      <c r="B453" s="468" t="s">
        <v>945</v>
      </c>
      <c r="C453" s="470"/>
      <c r="D453" s="470"/>
      <c r="E453" s="470" t="str">
        <f t="shared" ref="E453:E516" si="7">IF(C453=0,"",ROUND(D453/C453*100,1))</f>
        <v/>
      </c>
      <c r="F453" s="470"/>
    </row>
    <row r="454" spans="1:6">
      <c r="A454" s="467" t="s">
        <v>946</v>
      </c>
      <c r="B454" s="468" t="s">
        <v>947</v>
      </c>
      <c r="C454" s="470"/>
      <c r="D454" s="470"/>
      <c r="E454" s="470" t="str">
        <f t="shared" si="7"/>
        <v/>
      </c>
      <c r="F454" s="470"/>
    </row>
    <row r="455" spans="1:6">
      <c r="A455" s="467" t="s">
        <v>948</v>
      </c>
      <c r="B455" s="468" t="s">
        <v>949</v>
      </c>
      <c r="C455" s="470"/>
      <c r="D455" s="470"/>
      <c r="E455" s="470" t="str">
        <f t="shared" si="7"/>
        <v/>
      </c>
      <c r="F455" s="470"/>
    </row>
    <row r="456" spans="1:6">
      <c r="A456" s="467" t="s">
        <v>950</v>
      </c>
      <c r="B456" s="468" t="s">
        <v>951</v>
      </c>
      <c r="C456" s="470">
        <v>149</v>
      </c>
      <c r="D456" s="470"/>
      <c r="E456" s="470">
        <f t="shared" si="7"/>
        <v>0</v>
      </c>
      <c r="F456" s="470"/>
    </row>
    <row r="457" spans="1:6">
      <c r="A457" s="467" t="s">
        <v>952</v>
      </c>
      <c r="B457" s="468" t="s">
        <v>953</v>
      </c>
      <c r="C457" s="470"/>
      <c r="D457" s="470"/>
      <c r="E457" s="470" t="str">
        <f t="shared" si="7"/>
        <v/>
      </c>
      <c r="F457" s="470"/>
    </row>
    <row r="458" spans="1:6">
      <c r="A458" s="467" t="s">
        <v>954</v>
      </c>
      <c r="B458" s="468" t="s">
        <v>955</v>
      </c>
      <c r="C458" s="470"/>
      <c r="D458" s="470"/>
      <c r="E458" s="470" t="str">
        <f t="shared" si="7"/>
        <v/>
      </c>
      <c r="F458" s="470"/>
    </row>
    <row r="459" spans="1:6">
      <c r="A459" s="467" t="s">
        <v>956</v>
      </c>
      <c r="B459" s="468" t="s">
        <v>957</v>
      </c>
      <c r="C459" s="470"/>
      <c r="D459" s="470"/>
      <c r="E459" s="470" t="str">
        <f t="shared" si="7"/>
        <v/>
      </c>
      <c r="F459" s="470"/>
    </row>
    <row r="460" spans="1:6">
      <c r="A460" s="467" t="s">
        <v>958</v>
      </c>
      <c r="B460" s="468" t="s">
        <v>959</v>
      </c>
      <c r="C460" s="470">
        <v>4</v>
      </c>
      <c r="D460" s="470"/>
      <c r="E460" s="470">
        <f t="shared" si="7"/>
        <v>0</v>
      </c>
      <c r="F460" s="470"/>
    </row>
    <row r="461" spans="1:6">
      <c r="A461" s="467" t="s">
        <v>960</v>
      </c>
      <c r="B461" s="468" t="s">
        <v>961</v>
      </c>
      <c r="C461" s="470"/>
      <c r="D461" s="470"/>
      <c r="E461" s="470" t="str">
        <f t="shared" si="7"/>
        <v/>
      </c>
      <c r="F461" s="470"/>
    </row>
    <row r="462" spans="1:6">
      <c r="A462" s="467" t="s">
        <v>962</v>
      </c>
      <c r="B462" s="468" t="s">
        <v>963</v>
      </c>
      <c r="C462" s="470"/>
      <c r="D462" s="470"/>
      <c r="E462" s="470" t="str">
        <f t="shared" si="7"/>
        <v/>
      </c>
      <c r="F462" s="470"/>
    </row>
    <row r="463" spans="1:6">
      <c r="A463" s="467" t="s">
        <v>964</v>
      </c>
      <c r="B463" s="468" t="s">
        <v>965</v>
      </c>
      <c r="C463" s="470">
        <v>1058</v>
      </c>
      <c r="D463" s="470">
        <v>508</v>
      </c>
      <c r="E463" s="470">
        <f t="shared" si="7"/>
        <v>48</v>
      </c>
      <c r="F463" s="470"/>
    </row>
    <row r="464" spans="1:6">
      <c r="A464" s="467" t="s">
        <v>966</v>
      </c>
      <c r="B464" s="468" t="s">
        <v>967</v>
      </c>
      <c r="C464" s="470">
        <f>SUM(C465:C471)</f>
        <v>257</v>
      </c>
      <c r="D464" s="470">
        <f>SUM(D465:D471)</f>
        <v>84</v>
      </c>
      <c r="E464" s="470">
        <f t="shared" si="7"/>
        <v>32.7</v>
      </c>
      <c r="F464" s="470"/>
    </row>
    <row r="465" spans="1:6">
      <c r="A465" s="467" t="s">
        <v>968</v>
      </c>
      <c r="B465" s="468" t="s">
        <v>205</v>
      </c>
      <c r="C465" s="470">
        <v>92</v>
      </c>
      <c r="D465" s="470">
        <v>20</v>
      </c>
      <c r="E465" s="470">
        <f t="shared" si="7"/>
        <v>21.7</v>
      </c>
      <c r="F465" s="470"/>
    </row>
    <row r="466" spans="1:6">
      <c r="A466" s="467" t="s">
        <v>969</v>
      </c>
      <c r="B466" s="468" t="s">
        <v>207</v>
      </c>
      <c r="C466" s="470"/>
      <c r="D466" s="470"/>
      <c r="E466" s="470" t="str">
        <f t="shared" si="7"/>
        <v/>
      </c>
      <c r="F466" s="470"/>
    </row>
    <row r="467" spans="1:6">
      <c r="A467" s="467" t="s">
        <v>970</v>
      </c>
      <c r="B467" s="468" t="s">
        <v>209</v>
      </c>
      <c r="C467" s="470"/>
      <c r="D467" s="470"/>
      <c r="E467" s="470" t="str">
        <f t="shared" si="7"/>
        <v/>
      </c>
      <c r="F467" s="470"/>
    </row>
    <row r="468" spans="1:6">
      <c r="A468" s="467" t="s">
        <v>971</v>
      </c>
      <c r="B468" s="468" t="s">
        <v>972</v>
      </c>
      <c r="C468" s="470">
        <v>65</v>
      </c>
      <c r="D468" s="470"/>
      <c r="E468" s="470">
        <f t="shared" si="7"/>
        <v>0</v>
      </c>
      <c r="F468" s="470"/>
    </row>
    <row r="469" spans="1:6">
      <c r="A469" s="467" t="s">
        <v>973</v>
      </c>
      <c r="B469" s="468" t="s">
        <v>974</v>
      </c>
      <c r="C469" s="470">
        <v>100</v>
      </c>
      <c r="D469" s="470">
        <v>64</v>
      </c>
      <c r="E469" s="470">
        <f t="shared" si="7"/>
        <v>64</v>
      </c>
      <c r="F469" s="470"/>
    </row>
    <row r="470" spans="1:6">
      <c r="A470" s="467" t="s">
        <v>975</v>
      </c>
      <c r="B470" s="468" t="s">
        <v>976</v>
      </c>
      <c r="C470" s="470"/>
      <c r="D470" s="470"/>
      <c r="E470" s="470" t="str">
        <f t="shared" si="7"/>
        <v/>
      </c>
      <c r="F470" s="470"/>
    </row>
    <row r="471" spans="1:6">
      <c r="A471" s="467" t="s">
        <v>977</v>
      </c>
      <c r="B471" s="468" t="s">
        <v>978</v>
      </c>
      <c r="C471" s="470"/>
      <c r="D471" s="470"/>
      <c r="E471" s="470" t="str">
        <f t="shared" si="7"/>
        <v/>
      </c>
      <c r="F471" s="470"/>
    </row>
    <row r="472" spans="1:6">
      <c r="A472" s="467" t="s">
        <v>979</v>
      </c>
      <c r="B472" s="468" t="s">
        <v>980</v>
      </c>
      <c r="C472" s="470">
        <f>SUM(C473:C482)</f>
        <v>278</v>
      </c>
      <c r="D472" s="470">
        <f>SUM(D473:D482)</f>
        <v>230</v>
      </c>
      <c r="E472" s="470">
        <f t="shared" si="7"/>
        <v>82.7</v>
      </c>
      <c r="F472" s="470"/>
    </row>
    <row r="473" spans="1:6">
      <c r="A473" s="467" t="s">
        <v>981</v>
      </c>
      <c r="B473" s="468" t="s">
        <v>205</v>
      </c>
      <c r="C473" s="470">
        <v>178</v>
      </c>
      <c r="D473" s="470">
        <v>160</v>
      </c>
      <c r="E473" s="470">
        <f t="shared" si="7"/>
        <v>89.9</v>
      </c>
      <c r="F473" s="470"/>
    </row>
    <row r="474" spans="1:6">
      <c r="A474" s="467" t="s">
        <v>982</v>
      </c>
      <c r="B474" s="468" t="s">
        <v>207</v>
      </c>
      <c r="C474" s="470"/>
      <c r="D474" s="470"/>
      <c r="E474" s="470" t="str">
        <f t="shared" si="7"/>
        <v/>
      </c>
      <c r="F474" s="470"/>
    </row>
    <row r="475" spans="1:6">
      <c r="A475" s="467" t="s">
        <v>983</v>
      </c>
      <c r="B475" s="468" t="s">
        <v>209</v>
      </c>
      <c r="C475" s="470"/>
      <c r="D475" s="470"/>
      <c r="E475" s="470" t="str">
        <f t="shared" si="7"/>
        <v/>
      </c>
      <c r="F475" s="470"/>
    </row>
    <row r="476" spans="1:6">
      <c r="A476" s="467" t="s">
        <v>984</v>
      </c>
      <c r="B476" s="468" t="s">
        <v>985</v>
      </c>
      <c r="C476" s="470"/>
      <c r="D476" s="470"/>
      <c r="E476" s="470" t="str">
        <f t="shared" si="7"/>
        <v/>
      </c>
      <c r="F476" s="470"/>
    </row>
    <row r="477" spans="1:6">
      <c r="A477" s="467" t="s">
        <v>986</v>
      </c>
      <c r="B477" s="468" t="s">
        <v>987</v>
      </c>
      <c r="C477" s="470"/>
      <c r="D477" s="470"/>
      <c r="E477" s="470" t="str">
        <f t="shared" si="7"/>
        <v/>
      </c>
      <c r="F477" s="470"/>
    </row>
    <row r="478" spans="1:6">
      <c r="A478" s="467" t="s">
        <v>988</v>
      </c>
      <c r="B478" s="468" t="s">
        <v>989</v>
      </c>
      <c r="C478" s="470"/>
      <c r="D478" s="470"/>
      <c r="E478" s="470" t="str">
        <f t="shared" si="7"/>
        <v/>
      </c>
      <c r="F478" s="470"/>
    </row>
    <row r="479" spans="1:6">
      <c r="A479" s="467" t="s">
        <v>990</v>
      </c>
      <c r="B479" s="468" t="s">
        <v>991</v>
      </c>
      <c r="C479" s="470"/>
      <c r="D479" s="470"/>
      <c r="E479" s="470" t="str">
        <f t="shared" si="7"/>
        <v/>
      </c>
      <c r="F479" s="470"/>
    </row>
    <row r="480" spans="1:6">
      <c r="A480" s="467" t="s">
        <v>992</v>
      </c>
      <c r="B480" s="468" t="s">
        <v>993</v>
      </c>
      <c r="C480" s="470"/>
      <c r="D480" s="470"/>
      <c r="E480" s="470" t="str">
        <f t="shared" si="7"/>
        <v/>
      </c>
      <c r="F480" s="470"/>
    </row>
    <row r="481" spans="1:6">
      <c r="A481" s="467" t="s">
        <v>994</v>
      </c>
      <c r="B481" s="468" t="s">
        <v>995</v>
      </c>
      <c r="C481" s="470"/>
      <c r="D481" s="470"/>
      <c r="E481" s="470" t="str">
        <f t="shared" si="7"/>
        <v/>
      </c>
      <c r="F481" s="470"/>
    </row>
    <row r="482" spans="1:6">
      <c r="A482" s="467" t="s">
        <v>996</v>
      </c>
      <c r="B482" s="468" t="s">
        <v>997</v>
      </c>
      <c r="C482" s="470">
        <v>100</v>
      </c>
      <c r="D482" s="470">
        <v>70</v>
      </c>
      <c r="E482" s="470">
        <f t="shared" si="7"/>
        <v>70</v>
      </c>
      <c r="F482" s="470"/>
    </row>
    <row r="483" spans="1:6">
      <c r="A483" s="467" t="s">
        <v>998</v>
      </c>
      <c r="B483" s="468" t="s">
        <v>999</v>
      </c>
      <c r="C483" s="470">
        <f>SUM(C484:C491)</f>
        <v>59</v>
      </c>
      <c r="D483" s="470">
        <f>SUM(D484:D491)</f>
        <v>30</v>
      </c>
      <c r="E483" s="470">
        <f t="shared" si="7"/>
        <v>50.8</v>
      </c>
      <c r="F483" s="470"/>
    </row>
    <row r="484" spans="1:6">
      <c r="A484" s="467" t="s">
        <v>1000</v>
      </c>
      <c r="B484" s="468" t="s">
        <v>205</v>
      </c>
      <c r="C484" s="470"/>
      <c r="D484" s="470"/>
      <c r="E484" s="470" t="str">
        <f t="shared" si="7"/>
        <v/>
      </c>
      <c r="F484" s="470"/>
    </row>
    <row r="485" spans="1:6">
      <c r="A485" s="467" t="s">
        <v>1001</v>
      </c>
      <c r="B485" s="468" t="s">
        <v>207</v>
      </c>
      <c r="C485" s="470"/>
      <c r="D485" s="470"/>
      <c r="E485" s="470" t="str">
        <f t="shared" si="7"/>
        <v/>
      </c>
      <c r="F485" s="470"/>
    </row>
    <row r="486" spans="1:6">
      <c r="A486" s="467" t="s">
        <v>1002</v>
      </c>
      <c r="B486" s="468" t="s">
        <v>209</v>
      </c>
      <c r="C486" s="470"/>
      <c r="D486" s="470"/>
      <c r="E486" s="470" t="str">
        <f t="shared" si="7"/>
        <v/>
      </c>
      <c r="F486" s="470"/>
    </row>
    <row r="487" spans="1:6">
      <c r="A487" s="467" t="s">
        <v>1003</v>
      </c>
      <c r="B487" s="468" t="s">
        <v>1004</v>
      </c>
      <c r="C487" s="470">
        <v>29</v>
      </c>
      <c r="D487" s="470"/>
      <c r="E487" s="470">
        <f t="shared" si="7"/>
        <v>0</v>
      </c>
      <c r="F487" s="470"/>
    </row>
    <row r="488" spans="1:6">
      <c r="A488" s="467" t="s">
        <v>1005</v>
      </c>
      <c r="B488" s="468" t="s">
        <v>1006</v>
      </c>
      <c r="C488" s="470"/>
      <c r="D488" s="470"/>
      <c r="E488" s="470" t="str">
        <f t="shared" si="7"/>
        <v/>
      </c>
      <c r="F488" s="470"/>
    </row>
    <row r="489" spans="1:6">
      <c r="A489" s="467" t="s">
        <v>1007</v>
      </c>
      <c r="B489" s="468" t="s">
        <v>1008</v>
      </c>
      <c r="C489" s="470"/>
      <c r="D489" s="470"/>
      <c r="E489" s="470" t="str">
        <f t="shared" si="7"/>
        <v/>
      </c>
      <c r="F489" s="470"/>
    </row>
    <row r="490" spans="1:6">
      <c r="A490" s="467" t="s">
        <v>1009</v>
      </c>
      <c r="B490" s="468" t="s">
        <v>1010</v>
      </c>
      <c r="C490" s="470">
        <v>30</v>
      </c>
      <c r="D490" s="470">
        <v>30</v>
      </c>
      <c r="E490" s="470">
        <f t="shared" si="7"/>
        <v>100</v>
      </c>
      <c r="F490" s="470"/>
    </row>
    <row r="491" spans="1:6">
      <c r="A491" s="467" t="s">
        <v>1011</v>
      </c>
      <c r="B491" s="468" t="s">
        <v>1012</v>
      </c>
      <c r="C491" s="470"/>
      <c r="D491" s="470"/>
      <c r="E491" s="470" t="str">
        <f t="shared" si="7"/>
        <v/>
      </c>
      <c r="F491" s="470"/>
    </row>
    <row r="492" spans="1:6">
      <c r="A492" s="467" t="s">
        <v>1013</v>
      </c>
      <c r="B492" s="468" t="s">
        <v>1014</v>
      </c>
      <c r="C492" s="470">
        <f>SUM(C493:C499)</f>
        <v>696</v>
      </c>
      <c r="D492" s="470">
        <f>SUM(D493:D499)</f>
        <v>954</v>
      </c>
      <c r="E492" s="470">
        <f t="shared" si="7"/>
        <v>137.1</v>
      </c>
      <c r="F492" s="470"/>
    </row>
    <row r="493" spans="1:6">
      <c r="A493" s="467" t="s">
        <v>1015</v>
      </c>
      <c r="B493" s="468" t="s">
        <v>205</v>
      </c>
      <c r="C493" s="470">
        <v>627</v>
      </c>
      <c r="D493" s="470">
        <v>884</v>
      </c>
      <c r="E493" s="470">
        <f t="shared" si="7"/>
        <v>141</v>
      </c>
      <c r="F493" s="470"/>
    </row>
    <row r="494" spans="1:6">
      <c r="A494" s="467" t="s">
        <v>1016</v>
      </c>
      <c r="B494" s="468" t="s">
        <v>207</v>
      </c>
      <c r="C494" s="470"/>
      <c r="D494" s="470"/>
      <c r="E494" s="470" t="str">
        <f t="shared" si="7"/>
        <v/>
      </c>
      <c r="F494" s="470"/>
    </row>
    <row r="495" spans="1:6">
      <c r="A495" s="467" t="s">
        <v>1017</v>
      </c>
      <c r="B495" s="468" t="s">
        <v>209</v>
      </c>
      <c r="C495" s="470"/>
      <c r="D495" s="470"/>
      <c r="E495" s="470" t="str">
        <f t="shared" si="7"/>
        <v/>
      </c>
      <c r="F495" s="470"/>
    </row>
    <row r="496" spans="1:6">
      <c r="A496" s="467" t="s">
        <v>1018</v>
      </c>
      <c r="B496" s="468" t="s">
        <v>1019</v>
      </c>
      <c r="C496" s="470"/>
      <c r="D496" s="470"/>
      <c r="E496" s="470" t="str">
        <f t="shared" si="7"/>
        <v/>
      </c>
      <c r="F496" s="470"/>
    </row>
    <row r="497" spans="1:6">
      <c r="A497" s="467" t="s">
        <v>1020</v>
      </c>
      <c r="B497" s="468" t="s">
        <v>1021</v>
      </c>
      <c r="C497" s="470"/>
      <c r="D497" s="470"/>
      <c r="E497" s="470" t="str">
        <f t="shared" si="7"/>
        <v/>
      </c>
      <c r="F497" s="470"/>
    </row>
    <row r="498" spans="1:6">
      <c r="A498" s="467" t="s">
        <v>1022</v>
      </c>
      <c r="B498" s="468" t="s">
        <v>1023</v>
      </c>
      <c r="C498" s="470"/>
      <c r="D498" s="470"/>
      <c r="E498" s="470" t="str">
        <f t="shared" si="7"/>
        <v/>
      </c>
      <c r="F498" s="470"/>
    </row>
    <row r="499" spans="1:6">
      <c r="A499" s="467" t="s">
        <v>1024</v>
      </c>
      <c r="B499" s="468" t="s">
        <v>1025</v>
      </c>
      <c r="C499" s="470">
        <v>69</v>
      </c>
      <c r="D499" s="470">
        <v>70</v>
      </c>
      <c r="E499" s="470">
        <f t="shared" si="7"/>
        <v>101.4</v>
      </c>
      <c r="F499" s="470"/>
    </row>
    <row r="500" spans="1:6">
      <c r="A500" s="467" t="s">
        <v>1026</v>
      </c>
      <c r="B500" s="468" t="s">
        <v>1027</v>
      </c>
      <c r="C500" s="470">
        <f>SUM(C501:C503)</f>
        <v>268</v>
      </c>
      <c r="D500" s="470">
        <f>SUM(D501:D503)</f>
        <v>1800</v>
      </c>
      <c r="E500" s="470">
        <f t="shared" si="7"/>
        <v>671.6</v>
      </c>
      <c r="F500" s="470"/>
    </row>
    <row r="501" spans="1:6">
      <c r="A501" s="467" t="s">
        <v>1028</v>
      </c>
      <c r="B501" s="468" t="s">
        <v>1029</v>
      </c>
      <c r="C501" s="470">
        <v>201</v>
      </c>
      <c r="D501" s="470"/>
      <c r="E501" s="470">
        <f t="shared" si="7"/>
        <v>0</v>
      </c>
      <c r="F501" s="470"/>
    </row>
    <row r="502" spans="1:6">
      <c r="A502" s="467" t="s">
        <v>1030</v>
      </c>
      <c r="B502" s="468" t="s">
        <v>1031</v>
      </c>
      <c r="C502" s="470"/>
      <c r="D502" s="470"/>
      <c r="E502" s="470" t="str">
        <f t="shared" si="7"/>
        <v/>
      </c>
      <c r="F502" s="470"/>
    </row>
    <row r="503" spans="1:6">
      <c r="A503" s="467" t="s">
        <v>1032</v>
      </c>
      <c r="B503" s="468" t="s">
        <v>1033</v>
      </c>
      <c r="C503" s="470">
        <v>67</v>
      </c>
      <c r="D503" s="470">
        <v>1800</v>
      </c>
      <c r="E503" s="470">
        <f t="shared" si="7"/>
        <v>2686.6</v>
      </c>
      <c r="F503" s="470"/>
    </row>
    <row r="504" spans="1:6">
      <c r="A504" s="467" t="s">
        <v>1034</v>
      </c>
      <c r="B504" s="468" t="s">
        <v>1035</v>
      </c>
      <c r="C504" s="470">
        <f>SUM(C505,C524,C532,C534,C543,C547,C557,C565,C572,C580,C589,C594,C597,C600,C603,C606,C609,C613,C617,C625,C628)</f>
        <v>77632</v>
      </c>
      <c r="D504" s="470">
        <f>SUM(D505,D524,D532,D534,D543,D547,D557,D565,D572,D580,D589,D594,D597,D600,D603,D606,D609,D613,D617,D625,D628)</f>
        <v>99920</v>
      </c>
      <c r="E504" s="470">
        <f t="shared" si="7"/>
        <v>128.7</v>
      </c>
      <c r="F504" s="470"/>
    </row>
    <row r="505" spans="1:6">
      <c r="A505" s="467" t="s">
        <v>1036</v>
      </c>
      <c r="B505" s="468" t="s">
        <v>1037</v>
      </c>
      <c r="C505" s="470">
        <f>SUM(C506:C523)</f>
        <v>1425</v>
      </c>
      <c r="D505" s="470">
        <f>SUM(D506:D523)</f>
        <v>1316</v>
      </c>
      <c r="E505" s="470">
        <f t="shared" si="7"/>
        <v>92.4</v>
      </c>
      <c r="F505" s="470"/>
    </row>
    <row r="506" spans="1:6">
      <c r="A506" s="467" t="s">
        <v>1038</v>
      </c>
      <c r="B506" s="468" t="s">
        <v>205</v>
      </c>
      <c r="C506" s="470">
        <v>1161</v>
      </c>
      <c r="D506" s="470">
        <v>1216</v>
      </c>
      <c r="E506" s="470">
        <f t="shared" si="7"/>
        <v>104.7</v>
      </c>
      <c r="F506" s="470"/>
    </row>
    <row r="507" spans="1:6">
      <c r="A507" s="467" t="s">
        <v>1039</v>
      </c>
      <c r="B507" s="468" t="s">
        <v>207</v>
      </c>
      <c r="C507" s="470"/>
      <c r="D507" s="470"/>
      <c r="E507" s="470" t="str">
        <f t="shared" si="7"/>
        <v/>
      </c>
      <c r="F507" s="470"/>
    </row>
    <row r="508" spans="1:6">
      <c r="A508" s="467" t="s">
        <v>1040</v>
      </c>
      <c r="B508" s="468" t="s">
        <v>209</v>
      </c>
      <c r="C508" s="470"/>
      <c r="D508" s="470"/>
      <c r="E508" s="470" t="str">
        <f t="shared" si="7"/>
        <v/>
      </c>
      <c r="F508" s="470"/>
    </row>
    <row r="509" spans="1:6">
      <c r="A509" s="467" t="s">
        <v>1041</v>
      </c>
      <c r="B509" s="468" t="s">
        <v>1042</v>
      </c>
      <c r="C509" s="470"/>
      <c r="D509" s="470"/>
      <c r="E509" s="470" t="str">
        <f t="shared" si="7"/>
        <v/>
      </c>
      <c r="F509" s="470"/>
    </row>
    <row r="510" spans="1:6">
      <c r="A510" s="467" t="s">
        <v>1043</v>
      </c>
      <c r="B510" s="468" t="s">
        <v>1044</v>
      </c>
      <c r="C510" s="470"/>
      <c r="D510" s="470"/>
      <c r="E510" s="470" t="str">
        <f t="shared" si="7"/>
        <v/>
      </c>
      <c r="F510" s="470"/>
    </row>
    <row r="511" spans="1:6">
      <c r="A511" s="467" t="s">
        <v>1045</v>
      </c>
      <c r="B511" s="468" t="s">
        <v>1046</v>
      </c>
      <c r="C511" s="470"/>
      <c r="D511" s="470"/>
      <c r="E511" s="470" t="str">
        <f t="shared" si="7"/>
        <v/>
      </c>
      <c r="F511" s="470"/>
    </row>
    <row r="512" spans="1:6">
      <c r="A512" s="467" t="s">
        <v>1047</v>
      </c>
      <c r="B512" s="468" t="s">
        <v>1048</v>
      </c>
      <c r="C512" s="470"/>
      <c r="D512" s="470"/>
      <c r="E512" s="470" t="str">
        <f t="shared" si="7"/>
        <v/>
      </c>
      <c r="F512" s="470"/>
    </row>
    <row r="513" spans="1:6">
      <c r="A513" s="467" t="s">
        <v>1049</v>
      </c>
      <c r="B513" s="468" t="s">
        <v>306</v>
      </c>
      <c r="C513" s="470"/>
      <c r="D513" s="470"/>
      <c r="E513" s="470" t="str">
        <f t="shared" si="7"/>
        <v/>
      </c>
      <c r="F513" s="470"/>
    </row>
    <row r="514" spans="1:6">
      <c r="A514" s="467" t="s">
        <v>1050</v>
      </c>
      <c r="B514" s="468" t="s">
        <v>1051</v>
      </c>
      <c r="C514" s="470"/>
      <c r="D514" s="470"/>
      <c r="E514" s="470" t="str">
        <f t="shared" si="7"/>
        <v/>
      </c>
      <c r="F514" s="470"/>
    </row>
    <row r="515" spans="1:6">
      <c r="A515" s="467" t="s">
        <v>1052</v>
      </c>
      <c r="B515" s="468" t="s">
        <v>1053</v>
      </c>
      <c r="C515" s="470"/>
      <c r="D515" s="470"/>
      <c r="E515" s="470" t="str">
        <f t="shared" si="7"/>
        <v/>
      </c>
      <c r="F515" s="470"/>
    </row>
    <row r="516" spans="1:6">
      <c r="A516" s="467" t="s">
        <v>1054</v>
      </c>
      <c r="B516" s="468" t="s">
        <v>1055</v>
      </c>
      <c r="C516" s="470"/>
      <c r="D516" s="470"/>
      <c r="E516" s="470" t="str">
        <f t="shared" si="7"/>
        <v/>
      </c>
      <c r="F516" s="470"/>
    </row>
    <row r="517" spans="1:6">
      <c r="A517" s="467" t="s">
        <v>1056</v>
      </c>
      <c r="B517" s="468" t="s">
        <v>1057</v>
      </c>
      <c r="C517" s="470"/>
      <c r="D517" s="470"/>
      <c r="E517" s="470" t="str">
        <f t="shared" ref="E517:E580" si="8">IF(C517=0,"",ROUND(D517/C517*100,1))</f>
        <v/>
      </c>
      <c r="F517" s="470"/>
    </row>
    <row r="518" spans="1:6">
      <c r="A518" s="467" t="s">
        <v>1058</v>
      </c>
      <c r="B518" s="468" t="s">
        <v>1059</v>
      </c>
      <c r="C518" s="470"/>
      <c r="D518" s="470"/>
      <c r="E518" s="470" t="str">
        <f t="shared" si="8"/>
        <v/>
      </c>
      <c r="F518" s="470"/>
    </row>
    <row r="519" spans="1:6">
      <c r="A519" s="467" t="s">
        <v>1060</v>
      </c>
      <c r="B519" s="468" t="s">
        <v>1061</v>
      </c>
      <c r="C519" s="470"/>
      <c r="D519" s="470"/>
      <c r="E519" s="470" t="str">
        <f t="shared" si="8"/>
        <v/>
      </c>
      <c r="F519" s="470"/>
    </row>
    <row r="520" spans="1:6">
      <c r="A520" s="467" t="s">
        <v>1062</v>
      </c>
      <c r="B520" s="468" t="s">
        <v>1063</v>
      </c>
      <c r="C520" s="470"/>
      <c r="D520" s="470"/>
      <c r="E520" s="470" t="str">
        <f t="shared" si="8"/>
        <v/>
      </c>
      <c r="F520" s="470"/>
    </row>
    <row r="521" spans="1:6">
      <c r="A521" s="467" t="s">
        <v>1064</v>
      </c>
      <c r="B521" s="468" t="s">
        <v>1065</v>
      </c>
      <c r="C521" s="470"/>
      <c r="D521" s="470"/>
      <c r="E521" s="470" t="str">
        <f t="shared" si="8"/>
        <v/>
      </c>
      <c r="F521" s="470"/>
    </row>
    <row r="522" spans="1:6">
      <c r="A522" s="467" t="s">
        <v>1066</v>
      </c>
      <c r="B522" s="468" t="s">
        <v>223</v>
      </c>
      <c r="C522" s="470"/>
      <c r="D522" s="470"/>
      <c r="E522" s="470" t="str">
        <f t="shared" si="8"/>
        <v/>
      </c>
      <c r="F522" s="470"/>
    </row>
    <row r="523" spans="1:6">
      <c r="A523" s="467" t="s">
        <v>1067</v>
      </c>
      <c r="B523" s="468" t="s">
        <v>1068</v>
      </c>
      <c r="C523" s="470">
        <v>264</v>
      </c>
      <c r="D523" s="470">
        <v>100</v>
      </c>
      <c r="E523" s="470">
        <f t="shared" si="8"/>
        <v>37.9</v>
      </c>
      <c r="F523" s="470"/>
    </row>
    <row r="524" spans="1:6">
      <c r="A524" s="467" t="s">
        <v>1069</v>
      </c>
      <c r="B524" s="468" t="s">
        <v>1070</v>
      </c>
      <c r="C524" s="470">
        <f>SUM(C525:C531)</f>
        <v>710</v>
      </c>
      <c r="D524" s="470">
        <f>SUM(D525:D531)</f>
        <v>483</v>
      </c>
      <c r="E524" s="470">
        <f t="shared" si="8"/>
        <v>68</v>
      </c>
      <c r="F524" s="470"/>
    </row>
    <row r="525" spans="1:6">
      <c r="A525" s="467" t="s">
        <v>1071</v>
      </c>
      <c r="B525" s="468" t="s">
        <v>205</v>
      </c>
      <c r="C525" s="470">
        <v>296</v>
      </c>
      <c r="D525" s="470">
        <v>400</v>
      </c>
      <c r="E525" s="470">
        <f t="shared" si="8"/>
        <v>135.1</v>
      </c>
      <c r="F525" s="470"/>
    </row>
    <row r="526" spans="1:6">
      <c r="A526" s="467" t="s">
        <v>1072</v>
      </c>
      <c r="B526" s="468" t="s">
        <v>207</v>
      </c>
      <c r="C526" s="470"/>
      <c r="D526" s="470"/>
      <c r="E526" s="470" t="str">
        <f t="shared" si="8"/>
        <v/>
      </c>
      <c r="F526" s="470"/>
    </row>
    <row r="527" spans="1:6">
      <c r="A527" s="467" t="s">
        <v>1073</v>
      </c>
      <c r="B527" s="468" t="s">
        <v>209</v>
      </c>
      <c r="C527" s="470"/>
      <c r="D527" s="470"/>
      <c r="E527" s="470" t="str">
        <f t="shared" si="8"/>
        <v/>
      </c>
      <c r="F527" s="470"/>
    </row>
    <row r="528" spans="1:6">
      <c r="A528" s="467" t="s">
        <v>1074</v>
      </c>
      <c r="B528" s="468" t="s">
        <v>1075</v>
      </c>
      <c r="C528" s="470"/>
      <c r="D528" s="470"/>
      <c r="E528" s="470" t="str">
        <f t="shared" si="8"/>
        <v/>
      </c>
      <c r="F528" s="470"/>
    </row>
    <row r="529" spans="1:6">
      <c r="A529" s="467" t="s">
        <v>1076</v>
      </c>
      <c r="B529" s="468" t="s">
        <v>1077</v>
      </c>
      <c r="C529" s="470">
        <v>5</v>
      </c>
      <c r="D529" s="470"/>
      <c r="E529" s="470">
        <f t="shared" si="8"/>
        <v>0</v>
      </c>
      <c r="F529" s="470"/>
    </row>
    <row r="530" spans="1:6">
      <c r="A530" s="467" t="s">
        <v>1078</v>
      </c>
      <c r="B530" s="468" t="s">
        <v>1079</v>
      </c>
      <c r="C530" s="470">
        <v>37</v>
      </c>
      <c r="D530" s="470"/>
      <c r="E530" s="470">
        <f t="shared" si="8"/>
        <v>0</v>
      </c>
      <c r="F530" s="470"/>
    </row>
    <row r="531" spans="1:6">
      <c r="A531" s="467" t="s">
        <v>1080</v>
      </c>
      <c r="B531" s="468" t="s">
        <v>1081</v>
      </c>
      <c r="C531" s="470">
        <v>372</v>
      </c>
      <c r="D531" s="470">
        <v>83</v>
      </c>
      <c r="E531" s="470">
        <f t="shared" si="8"/>
        <v>22.3</v>
      </c>
      <c r="F531" s="470"/>
    </row>
    <row r="532" spans="1:6">
      <c r="A532" s="467" t="s">
        <v>1082</v>
      </c>
      <c r="B532" s="468" t="s">
        <v>1083</v>
      </c>
      <c r="C532" s="470">
        <f>SUM(C533)</f>
        <v>0</v>
      </c>
      <c r="D532" s="470">
        <f>SUM(D533)</f>
        <v>0</v>
      </c>
      <c r="E532" s="470" t="str">
        <f t="shared" si="8"/>
        <v/>
      </c>
      <c r="F532" s="470"/>
    </row>
    <row r="533" spans="1:6">
      <c r="A533" s="467" t="s">
        <v>1084</v>
      </c>
      <c r="B533" s="468" t="s">
        <v>1085</v>
      </c>
      <c r="C533" s="470"/>
      <c r="D533" s="470"/>
      <c r="E533" s="470" t="str">
        <f t="shared" si="8"/>
        <v/>
      </c>
      <c r="F533" s="470"/>
    </row>
    <row r="534" spans="1:6">
      <c r="A534" s="467" t="s">
        <v>1086</v>
      </c>
      <c r="B534" s="468" t="s">
        <v>1087</v>
      </c>
      <c r="C534" s="470">
        <f>SUM(C535:C542)</f>
        <v>6594</v>
      </c>
      <c r="D534" s="470">
        <f>SUM(D535:D542)</f>
        <v>18951</v>
      </c>
      <c r="E534" s="470">
        <f t="shared" si="8"/>
        <v>287.4</v>
      </c>
      <c r="F534" s="470"/>
    </row>
    <row r="535" spans="1:6">
      <c r="A535" s="467" t="s">
        <v>1088</v>
      </c>
      <c r="B535" s="468" t="s">
        <v>1089</v>
      </c>
      <c r="C535" s="470">
        <v>3265</v>
      </c>
      <c r="D535" s="470">
        <v>780</v>
      </c>
      <c r="E535" s="470">
        <f t="shared" si="8"/>
        <v>23.9</v>
      </c>
      <c r="F535" s="470"/>
    </row>
    <row r="536" spans="1:6">
      <c r="A536" s="467" t="s">
        <v>1090</v>
      </c>
      <c r="B536" s="468" t="s">
        <v>1091</v>
      </c>
      <c r="C536" s="470">
        <v>378</v>
      </c>
      <c r="D536" s="470">
        <v>3000</v>
      </c>
      <c r="E536" s="470">
        <f t="shared" si="8"/>
        <v>793.7</v>
      </c>
      <c r="F536" s="470"/>
    </row>
    <row r="537" spans="1:6">
      <c r="A537" s="467" t="s">
        <v>1092</v>
      </c>
      <c r="B537" s="468" t="s">
        <v>1093</v>
      </c>
      <c r="C537" s="470"/>
      <c r="D537" s="470"/>
      <c r="E537" s="470" t="str">
        <f t="shared" si="8"/>
        <v/>
      </c>
      <c r="F537" s="470"/>
    </row>
    <row r="538" spans="1:6">
      <c r="A538" s="467" t="s">
        <v>1094</v>
      </c>
      <c r="B538" s="468" t="s">
        <v>1095</v>
      </c>
      <c r="C538" s="470">
        <v>450</v>
      </c>
      <c r="D538" s="470"/>
      <c r="E538" s="470">
        <f t="shared" si="8"/>
        <v>0</v>
      </c>
      <c r="F538" s="470"/>
    </row>
    <row r="539" spans="1:6">
      <c r="A539" s="467" t="s">
        <v>1096</v>
      </c>
      <c r="B539" s="468" t="s">
        <v>1097</v>
      </c>
      <c r="C539" s="470"/>
      <c r="D539" s="470"/>
      <c r="E539" s="470" t="str">
        <f t="shared" si="8"/>
        <v/>
      </c>
      <c r="F539" s="470"/>
    </row>
    <row r="540" spans="1:6">
      <c r="A540" s="467" t="s">
        <v>1098</v>
      </c>
      <c r="B540" s="468" t="s">
        <v>1099</v>
      </c>
      <c r="C540" s="470">
        <v>2297</v>
      </c>
      <c r="D540" s="470">
        <v>12045</v>
      </c>
      <c r="E540" s="470">
        <f t="shared" si="8"/>
        <v>524.4</v>
      </c>
      <c r="F540" s="470"/>
    </row>
    <row r="541" spans="1:6">
      <c r="A541" s="467" t="s">
        <v>1100</v>
      </c>
      <c r="B541" s="468" t="s">
        <v>1101</v>
      </c>
      <c r="C541" s="470"/>
      <c r="D541" s="470"/>
      <c r="E541" s="470" t="str">
        <f t="shared" si="8"/>
        <v/>
      </c>
      <c r="F541" s="470"/>
    </row>
    <row r="542" spans="1:6">
      <c r="A542" s="467" t="s">
        <v>1102</v>
      </c>
      <c r="B542" s="468" t="s">
        <v>1103</v>
      </c>
      <c r="C542" s="470">
        <v>204</v>
      </c>
      <c r="D542" s="470">
        <v>3126</v>
      </c>
      <c r="E542" s="470">
        <f t="shared" si="8"/>
        <v>1532.4</v>
      </c>
      <c r="F542" s="470"/>
    </row>
    <row r="543" spans="1:6">
      <c r="A543" s="467" t="s">
        <v>1104</v>
      </c>
      <c r="B543" s="468" t="s">
        <v>1105</v>
      </c>
      <c r="C543" s="470">
        <f>SUM(C544:C546)</f>
        <v>0</v>
      </c>
      <c r="D543" s="470">
        <f>SUM(D544:D546)</f>
        <v>40</v>
      </c>
      <c r="E543" s="470" t="str">
        <f t="shared" si="8"/>
        <v/>
      </c>
      <c r="F543" s="470"/>
    </row>
    <row r="544" spans="1:6">
      <c r="A544" s="467" t="s">
        <v>1106</v>
      </c>
      <c r="B544" s="468" t="s">
        <v>1107</v>
      </c>
      <c r="C544" s="470"/>
      <c r="D544" s="470"/>
      <c r="E544" s="470" t="str">
        <f t="shared" si="8"/>
        <v/>
      </c>
      <c r="F544" s="470"/>
    </row>
    <row r="545" spans="1:6">
      <c r="A545" s="467" t="s">
        <v>1108</v>
      </c>
      <c r="B545" s="468" t="s">
        <v>1109</v>
      </c>
      <c r="C545" s="470"/>
      <c r="D545" s="470"/>
      <c r="E545" s="470" t="str">
        <f t="shared" si="8"/>
        <v/>
      </c>
      <c r="F545" s="470"/>
    </row>
    <row r="546" spans="1:6">
      <c r="A546" s="467" t="s">
        <v>1110</v>
      </c>
      <c r="B546" s="468" t="s">
        <v>1111</v>
      </c>
      <c r="C546" s="470"/>
      <c r="D546" s="470">
        <v>40</v>
      </c>
      <c r="E546" s="470" t="str">
        <f t="shared" si="8"/>
        <v/>
      </c>
      <c r="F546" s="470"/>
    </row>
    <row r="547" spans="1:6">
      <c r="A547" s="467" t="s">
        <v>1112</v>
      </c>
      <c r="B547" s="468" t="s">
        <v>1113</v>
      </c>
      <c r="C547" s="470">
        <f>SUM(C548:C556)</f>
        <v>4199</v>
      </c>
      <c r="D547" s="470">
        <f>SUM(D548:D556)</f>
        <v>1190</v>
      </c>
      <c r="E547" s="470">
        <f t="shared" si="8"/>
        <v>28.3</v>
      </c>
      <c r="F547" s="470"/>
    </row>
    <row r="548" spans="1:6">
      <c r="A548" s="467" t="s">
        <v>1114</v>
      </c>
      <c r="B548" s="468" t="s">
        <v>1115</v>
      </c>
      <c r="C548" s="470">
        <v>200</v>
      </c>
      <c r="D548" s="470"/>
      <c r="E548" s="470">
        <f t="shared" si="8"/>
        <v>0</v>
      </c>
      <c r="F548" s="470"/>
    </row>
    <row r="549" spans="1:6">
      <c r="A549" s="467" t="s">
        <v>1116</v>
      </c>
      <c r="B549" s="468" t="s">
        <v>1117</v>
      </c>
      <c r="C549" s="470"/>
      <c r="D549" s="470"/>
      <c r="E549" s="470" t="str">
        <f t="shared" si="8"/>
        <v/>
      </c>
      <c r="F549" s="470"/>
    </row>
    <row r="550" spans="1:6">
      <c r="A550" s="467" t="s">
        <v>1118</v>
      </c>
      <c r="B550" s="468" t="s">
        <v>1119</v>
      </c>
      <c r="C550" s="470"/>
      <c r="D550" s="470"/>
      <c r="E550" s="470" t="str">
        <f t="shared" si="8"/>
        <v/>
      </c>
      <c r="F550" s="470"/>
    </row>
    <row r="551" spans="1:6">
      <c r="A551" s="467" t="s">
        <v>1120</v>
      </c>
      <c r="B551" s="468" t="s">
        <v>1121</v>
      </c>
      <c r="C551" s="470">
        <v>40</v>
      </c>
      <c r="D551" s="470"/>
      <c r="E551" s="470">
        <f t="shared" si="8"/>
        <v>0</v>
      </c>
      <c r="F551" s="470"/>
    </row>
    <row r="552" spans="1:6">
      <c r="A552" s="467" t="s">
        <v>1122</v>
      </c>
      <c r="B552" s="468" t="s">
        <v>1123</v>
      </c>
      <c r="C552" s="470"/>
      <c r="D552" s="470"/>
      <c r="E552" s="470" t="str">
        <f t="shared" si="8"/>
        <v/>
      </c>
      <c r="F552" s="470"/>
    </row>
    <row r="553" spans="1:6">
      <c r="A553" s="467" t="s">
        <v>1124</v>
      </c>
      <c r="B553" s="468" t="s">
        <v>1125</v>
      </c>
      <c r="C553" s="470"/>
      <c r="D553" s="470"/>
      <c r="E553" s="470" t="str">
        <f t="shared" si="8"/>
        <v/>
      </c>
      <c r="F553" s="470"/>
    </row>
    <row r="554" spans="1:6">
      <c r="A554" s="467" t="s">
        <v>1126</v>
      </c>
      <c r="B554" s="468" t="s">
        <v>1127</v>
      </c>
      <c r="C554" s="470"/>
      <c r="D554" s="470"/>
      <c r="E554" s="470" t="str">
        <f t="shared" si="8"/>
        <v/>
      </c>
      <c r="F554" s="470"/>
    </row>
    <row r="555" spans="1:6">
      <c r="A555" s="467" t="s">
        <v>1128</v>
      </c>
      <c r="B555" s="468" t="s">
        <v>1129</v>
      </c>
      <c r="C555" s="470"/>
      <c r="D555" s="470"/>
      <c r="E555" s="470" t="str">
        <f t="shared" si="8"/>
        <v/>
      </c>
      <c r="F555" s="470"/>
    </row>
    <row r="556" spans="1:6">
      <c r="A556" s="467" t="s">
        <v>1130</v>
      </c>
      <c r="B556" s="468" t="s">
        <v>1131</v>
      </c>
      <c r="C556" s="470">
        <v>3959</v>
      </c>
      <c r="D556" s="470">
        <v>1190</v>
      </c>
      <c r="E556" s="470">
        <f t="shared" si="8"/>
        <v>30.1</v>
      </c>
      <c r="F556" s="470"/>
    </row>
    <row r="557" spans="1:6">
      <c r="A557" s="467" t="s">
        <v>1132</v>
      </c>
      <c r="B557" s="468" t="s">
        <v>1133</v>
      </c>
      <c r="C557" s="470">
        <f>SUM(C558:C564)</f>
        <v>4621</v>
      </c>
      <c r="D557" s="470">
        <f>SUM(D558:D564)</f>
        <v>6462</v>
      </c>
      <c r="E557" s="470">
        <f t="shared" si="8"/>
        <v>139.8</v>
      </c>
      <c r="F557" s="470"/>
    </row>
    <row r="558" spans="1:6">
      <c r="A558" s="467" t="s">
        <v>1134</v>
      </c>
      <c r="B558" s="468" t="s">
        <v>1135</v>
      </c>
      <c r="C558" s="470"/>
      <c r="D558" s="470"/>
      <c r="E558" s="470" t="str">
        <f t="shared" si="8"/>
        <v/>
      </c>
      <c r="F558" s="470"/>
    </row>
    <row r="559" spans="1:6">
      <c r="A559" s="467" t="s">
        <v>1136</v>
      </c>
      <c r="B559" s="468" t="s">
        <v>1137</v>
      </c>
      <c r="C559" s="470">
        <v>159</v>
      </c>
      <c r="D559" s="470">
        <v>1205</v>
      </c>
      <c r="E559" s="470">
        <f t="shared" si="8"/>
        <v>757.9</v>
      </c>
      <c r="F559" s="470"/>
    </row>
    <row r="560" spans="1:6">
      <c r="A560" s="467" t="s">
        <v>1138</v>
      </c>
      <c r="B560" s="468" t="s">
        <v>1139</v>
      </c>
      <c r="C560" s="470">
        <v>3645</v>
      </c>
      <c r="D560" s="470">
        <v>4057</v>
      </c>
      <c r="E560" s="470">
        <f t="shared" si="8"/>
        <v>111.3</v>
      </c>
      <c r="F560" s="470"/>
    </row>
    <row r="561" spans="1:6">
      <c r="A561" s="467" t="s">
        <v>1140</v>
      </c>
      <c r="B561" s="468" t="s">
        <v>1141</v>
      </c>
      <c r="C561" s="470">
        <v>183</v>
      </c>
      <c r="D561" s="470"/>
      <c r="E561" s="470">
        <f t="shared" si="8"/>
        <v>0</v>
      </c>
      <c r="F561" s="470"/>
    </row>
    <row r="562" spans="1:6">
      <c r="A562" s="467" t="s">
        <v>1142</v>
      </c>
      <c r="B562" s="468" t="s">
        <v>1143</v>
      </c>
      <c r="C562" s="470">
        <v>111</v>
      </c>
      <c r="D562" s="470">
        <v>1200</v>
      </c>
      <c r="E562" s="470">
        <f t="shared" si="8"/>
        <v>1081.1</v>
      </c>
      <c r="F562" s="470"/>
    </row>
    <row r="563" spans="1:6">
      <c r="A563" s="467" t="s">
        <v>1144</v>
      </c>
      <c r="B563" s="468" t="s">
        <v>1145</v>
      </c>
      <c r="C563" s="470"/>
      <c r="D563" s="470"/>
      <c r="E563" s="470" t="str">
        <f t="shared" si="8"/>
        <v/>
      </c>
      <c r="F563" s="470"/>
    </row>
    <row r="564" spans="1:6">
      <c r="A564" s="467" t="s">
        <v>1146</v>
      </c>
      <c r="B564" s="468" t="s">
        <v>1147</v>
      </c>
      <c r="C564" s="470">
        <v>523</v>
      </c>
      <c r="D564" s="470"/>
      <c r="E564" s="470">
        <f t="shared" si="8"/>
        <v>0</v>
      </c>
      <c r="F564" s="470"/>
    </row>
    <row r="565" spans="1:6">
      <c r="A565" s="467" t="s">
        <v>1148</v>
      </c>
      <c r="B565" s="468" t="s">
        <v>1149</v>
      </c>
      <c r="C565" s="470">
        <f>SUM(C566:C571)</f>
        <v>1838</v>
      </c>
      <c r="D565" s="470">
        <f>SUM(D566:D571)</f>
        <v>49</v>
      </c>
      <c r="E565" s="470">
        <f t="shared" si="8"/>
        <v>2.7</v>
      </c>
      <c r="F565" s="477"/>
    </row>
    <row r="566" spans="1:6">
      <c r="A566" s="467" t="s">
        <v>1150</v>
      </c>
      <c r="B566" s="468" t="s">
        <v>1151</v>
      </c>
      <c r="C566" s="470">
        <v>760</v>
      </c>
      <c r="D566" s="470"/>
      <c r="E566" s="470">
        <f t="shared" si="8"/>
        <v>0</v>
      </c>
      <c r="F566" s="477"/>
    </row>
    <row r="567" spans="1:6">
      <c r="A567" s="467" t="s">
        <v>1152</v>
      </c>
      <c r="B567" s="468" t="s">
        <v>1153</v>
      </c>
      <c r="C567" s="470">
        <v>140</v>
      </c>
      <c r="D567" s="470"/>
      <c r="E567" s="470">
        <f t="shared" si="8"/>
        <v>0</v>
      </c>
      <c r="F567" s="470"/>
    </row>
    <row r="568" spans="1:6">
      <c r="A568" s="467" t="s">
        <v>1154</v>
      </c>
      <c r="B568" s="468" t="s">
        <v>1155</v>
      </c>
      <c r="C568" s="470"/>
      <c r="D568" s="470"/>
      <c r="E568" s="470" t="str">
        <f t="shared" si="8"/>
        <v/>
      </c>
      <c r="F568" s="470"/>
    </row>
    <row r="569" spans="1:6">
      <c r="A569" s="467" t="s">
        <v>1156</v>
      </c>
      <c r="B569" s="468" t="s">
        <v>1157</v>
      </c>
      <c r="C569" s="470"/>
      <c r="D569" s="470"/>
      <c r="E569" s="470" t="str">
        <f t="shared" si="8"/>
        <v/>
      </c>
      <c r="F569" s="470"/>
    </row>
    <row r="570" spans="1:6">
      <c r="A570" s="467" t="s">
        <v>1158</v>
      </c>
      <c r="B570" s="468" t="s">
        <v>1159</v>
      </c>
      <c r="C570" s="470">
        <v>372</v>
      </c>
      <c r="D570" s="470"/>
      <c r="E570" s="470">
        <f t="shared" si="8"/>
        <v>0</v>
      </c>
      <c r="F570" s="470"/>
    </row>
    <row r="571" spans="1:6">
      <c r="A571" s="467" t="s">
        <v>1160</v>
      </c>
      <c r="B571" s="468" t="s">
        <v>1161</v>
      </c>
      <c r="C571" s="470">
        <v>566</v>
      </c>
      <c r="D571" s="470">
        <v>49</v>
      </c>
      <c r="E571" s="470">
        <f t="shared" si="8"/>
        <v>8.7</v>
      </c>
      <c r="F571" s="470"/>
    </row>
    <row r="572" spans="1:6">
      <c r="A572" s="467" t="s">
        <v>1162</v>
      </c>
      <c r="B572" s="468" t="s">
        <v>1163</v>
      </c>
      <c r="C572" s="470">
        <f>SUM(C573:C579)</f>
        <v>1742</v>
      </c>
      <c r="D572" s="470">
        <f>SUM(D573:D579)</f>
        <v>579</v>
      </c>
      <c r="E572" s="470">
        <f t="shared" si="8"/>
        <v>33.2</v>
      </c>
      <c r="F572" s="477"/>
    </row>
    <row r="573" spans="1:6">
      <c r="A573" s="467" t="s">
        <v>1164</v>
      </c>
      <c r="B573" s="468" t="s">
        <v>1165</v>
      </c>
      <c r="C573" s="470">
        <v>26</v>
      </c>
      <c r="D573" s="470"/>
      <c r="E573" s="470">
        <f t="shared" si="8"/>
        <v>0</v>
      </c>
      <c r="F573" s="477"/>
    </row>
    <row r="574" spans="1:6">
      <c r="A574" s="467" t="s">
        <v>1166</v>
      </c>
      <c r="B574" s="468" t="s">
        <v>1167</v>
      </c>
      <c r="C574" s="470">
        <v>1440</v>
      </c>
      <c r="D574" s="470">
        <v>579</v>
      </c>
      <c r="E574" s="470">
        <f t="shared" si="8"/>
        <v>40.2</v>
      </c>
      <c r="F574" s="477"/>
    </row>
    <row r="575" spans="1:6">
      <c r="A575" s="467" t="s">
        <v>1168</v>
      </c>
      <c r="B575" s="468" t="s">
        <v>1169</v>
      </c>
      <c r="C575" s="470"/>
      <c r="D575" s="470"/>
      <c r="E575" s="470" t="str">
        <f t="shared" si="8"/>
        <v/>
      </c>
      <c r="F575" s="470"/>
    </row>
    <row r="576" spans="1:6">
      <c r="A576" s="467" t="s">
        <v>1170</v>
      </c>
      <c r="B576" s="468" t="s">
        <v>1171</v>
      </c>
      <c r="C576" s="470">
        <v>12</v>
      </c>
      <c r="D576" s="470"/>
      <c r="E576" s="470">
        <f t="shared" si="8"/>
        <v>0</v>
      </c>
      <c r="F576" s="470"/>
    </row>
    <row r="577" spans="1:6">
      <c r="A577" s="467" t="s">
        <v>1172</v>
      </c>
      <c r="B577" s="468" t="s">
        <v>1173</v>
      </c>
      <c r="C577" s="470">
        <v>112</v>
      </c>
      <c r="D577" s="470"/>
      <c r="E577" s="470">
        <f t="shared" si="8"/>
        <v>0</v>
      </c>
      <c r="F577" s="470"/>
    </row>
    <row r="578" spans="1:6">
      <c r="A578" s="467" t="s">
        <v>1174</v>
      </c>
      <c r="B578" s="468" t="s">
        <v>1175</v>
      </c>
      <c r="C578" s="470">
        <v>45</v>
      </c>
      <c r="D578" s="470"/>
      <c r="E578" s="470">
        <f t="shared" si="8"/>
        <v>0</v>
      </c>
      <c r="F578" s="470"/>
    </row>
    <row r="579" spans="1:6">
      <c r="A579" s="467" t="s">
        <v>1176</v>
      </c>
      <c r="B579" s="468" t="s">
        <v>1177</v>
      </c>
      <c r="C579" s="470">
        <v>107</v>
      </c>
      <c r="D579" s="470"/>
      <c r="E579" s="470">
        <f t="shared" si="8"/>
        <v>0</v>
      </c>
      <c r="F579" s="470"/>
    </row>
    <row r="580" spans="1:6">
      <c r="A580" s="467" t="s">
        <v>1178</v>
      </c>
      <c r="B580" s="468" t="s">
        <v>1179</v>
      </c>
      <c r="C580" s="470">
        <f>SUM(C581:C588)</f>
        <v>1531</v>
      </c>
      <c r="D580" s="470">
        <f>SUM(D581:D588)</f>
        <v>901</v>
      </c>
      <c r="E580" s="470">
        <f t="shared" si="8"/>
        <v>58.9</v>
      </c>
      <c r="F580" s="470"/>
    </row>
    <row r="581" spans="1:6">
      <c r="A581" s="467" t="s">
        <v>1180</v>
      </c>
      <c r="B581" s="468" t="s">
        <v>205</v>
      </c>
      <c r="C581" s="470">
        <v>78</v>
      </c>
      <c r="D581" s="470">
        <v>203</v>
      </c>
      <c r="E581" s="470">
        <f t="shared" ref="E581:E644" si="9">IF(C581=0,"",ROUND(D581/C581*100,1))</f>
        <v>260.3</v>
      </c>
      <c r="F581" s="470"/>
    </row>
    <row r="582" spans="1:6">
      <c r="A582" s="467" t="s">
        <v>1181</v>
      </c>
      <c r="B582" s="468" t="s">
        <v>207</v>
      </c>
      <c r="C582" s="470"/>
      <c r="D582" s="470"/>
      <c r="E582" s="470" t="str">
        <f t="shared" si="9"/>
        <v/>
      </c>
      <c r="F582" s="470"/>
    </row>
    <row r="583" spans="1:6">
      <c r="A583" s="467" t="s">
        <v>1182</v>
      </c>
      <c r="B583" s="468" t="s">
        <v>209</v>
      </c>
      <c r="C583" s="470"/>
      <c r="D583" s="470"/>
      <c r="E583" s="470" t="str">
        <f t="shared" si="9"/>
        <v/>
      </c>
      <c r="F583" s="470"/>
    </row>
    <row r="584" spans="1:6">
      <c r="A584" s="467" t="s">
        <v>1183</v>
      </c>
      <c r="B584" s="468" t="s">
        <v>1184</v>
      </c>
      <c r="C584" s="470">
        <v>25</v>
      </c>
      <c r="D584" s="470"/>
      <c r="E584" s="470">
        <f t="shared" si="9"/>
        <v>0</v>
      </c>
      <c r="F584" s="470"/>
    </row>
    <row r="585" spans="1:6">
      <c r="A585" s="467" t="s">
        <v>1185</v>
      </c>
      <c r="B585" s="468" t="s">
        <v>1186</v>
      </c>
      <c r="C585" s="470">
        <v>12</v>
      </c>
      <c r="D585" s="470"/>
      <c r="E585" s="470">
        <f t="shared" si="9"/>
        <v>0</v>
      </c>
      <c r="F585" s="470"/>
    </row>
    <row r="586" spans="1:6">
      <c r="A586" s="467" t="s">
        <v>1187</v>
      </c>
      <c r="B586" s="468" t="s">
        <v>1188</v>
      </c>
      <c r="C586" s="470"/>
      <c r="D586" s="470"/>
      <c r="E586" s="470" t="str">
        <f t="shared" si="9"/>
        <v/>
      </c>
      <c r="F586" s="470"/>
    </row>
    <row r="587" spans="1:6">
      <c r="A587" s="467" t="s">
        <v>1189</v>
      </c>
      <c r="B587" s="468" t="s">
        <v>1190</v>
      </c>
      <c r="C587" s="470">
        <v>1077</v>
      </c>
      <c r="D587" s="470">
        <v>589</v>
      </c>
      <c r="E587" s="470">
        <f t="shared" si="9"/>
        <v>54.7</v>
      </c>
      <c r="F587" s="470"/>
    </row>
    <row r="588" spans="1:6">
      <c r="A588" s="467" t="s">
        <v>1191</v>
      </c>
      <c r="B588" s="468" t="s">
        <v>1192</v>
      </c>
      <c r="C588" s="470">
        <v>339</v>
      </c>
      <c r="D588" s="470">
        <v>109</v>
      </c>
      <c r="E588" s="470">
        <f t="shared" si="9"/>
        <v>32.2</v>
      </c>
      <c r="F588" s="470"/>
    </row>
    <row r="589" spans="1:6">
      <c r="A589" s="467" t="s">
        <v>1193</v>
      </c>
      <c r="B589" s="468" t="s">
        <v>1194</v>
      </c>
      <c r="C589" s="470">
        <f>SUM(C590:C593)</f>
        <v>0</v>
      </c>
      <c r="D589" s="470">
        <f>SUM(D590:D593)</f>
        <v>0</v>
      </c>
      <c r="E589" s="470" t="str">
        <f t="shared" si="9"/>
        <v/>
      </c>
      <c r="F589" s="470"/>
    </row>
    <row r="590" spans="1:6">
      <c r="A590" s="467" t="s">
        <v>1195</v>
      </c>
      <c r="B590" s="468" t="s">
        <v>205</v>
      </c>
      <c r="C590" s="470"/>
      <c r="D590" s="470"/>
      <c r="E590" s="470" t="str">
        <f t="shared" si="9"/>
        <v/>
      </c>
      <c r="F590" s="470"/>
    </row>
    <row r="591" spans="1:6">
      <c r="A591" s="467" t="s">
        <v>1196</v>
      </c>
      <c r="B591" s="468" t="s">
        <v>207</v>
      </c>
      <c r="C591" s="470"/>
      <c r="D591" s="470"/>
      <c r="E591" s="470" t="str">
        <f t="shared" si="9"/>
        <v/>
      </c>
      <c r="F591" s="470"/>
    </row>
    <row r="592" spans="1:6">
      <c r="A592" s="467" t="s">
        <v>1197</v>
      </c>
      <c r="B592" s="468" t="s">
        <v>209</v>
      </c>
      <c r="C592" s="470"/>
      <c r="D592" s="470"/>
      <c r="E592" s="470" t="str">
        <f t="shared" si="9"/>
        <v/>
      </c>
      <c r="F592" s="470"/>
    </row>
    <row r="593" spans="1:6">
      <c r="A593" s="467" t="s">
        <v>1198</v>
      </c>
      <c r="B593" s="468" t="s">
        <v>1199</v>
      </c>
      <c r="C593" s="470"/>
      <c r="D593" s="470"/>
      <c r="E593" s="470" t="str">
        <f t="shared" si="9"/>
        <v/>
      </c>
      <c r="F593" s="470"/>
    </row>
    <row r="594" spans="1:6">
      <c r="A594" s="467" t="s">
        <v>1200</v>
      </c>
      <c r="B594" s="468" t="s">
        <v>1201</v>
      </c>
      <c r="C594" s="470">
        <f>SUM(C595:C596)</f>
        <v>9264</v>
      </c>
      <c r="D594" s="470">
        <f>SUM(D595:D596)</f>
        <v>4706</v>
      </c>
      <c r="E594" s="470">
        <f t="shared" si="9"/>
        <v>50.8</v>
      </c>
      <c r="F594" s="470"/>
    </row>
    <row r="595" spans="1:6">
      <c r="A595" s="467" t="s">
        <v>1202</v>
      </c>
      <c r="B595" s="468" t="s">
        <v>1203</v>
      </c>
      <c r="C595" s="470">
        <v>6584</v>
      </c>
      <c r="D595" s="470">
        <v>4706</v>
      </c>
      <c r="E595" s="470">
        <f t="shared" si="9"/>
        <v>71.5</v>
      </c>
      <c r="F595" s="470"/>
    </row>
    <row r="596" spans="1:6">
      <c r="A596" s="467" t="s">
        <v>1204</v>
      </c>
      <c r="B596" s="468" t="s">
        <v>1205</v>
      </c>
      <c r="C596" s="470">
        <v>2680</v>
      </c>
      <c r="D596" s="470"/>
      <c r="E596" s="470">
        <f t="shared" si="9"/>
        <v>0</v>
      </c>
      <c r="F596" s="470"/>
    </row>
    <row r="597" spans="1:6">
      <c r="A597" s="467" t="s">
        <v>1206</v>
      </c>
      <c r="B597" s="468" t="s">
        <v>1207</v>
      </c>
      <c r="C597" s="470">
        <f>SUM(C598:C599)</f>
        <v>52</v>
      </c>
      <c r="D597" s="470">
        <f>SUM(D598:D599)</f>
        <v>30</v>
      </c>
      <c r="E597" s="470">
        <f t="shared" si="9"/>
        <v>57.7</v>
      </c>
      <c r="F597" s="470"/>
    </row>
    <row r="598" spans="1:6">
      <c r="A598" s="467" t="s">
        <v>1208</v>
      </c>
      <c r="B598" s="468" t="s">
        <v>1209</v>
      </c>
      <c r="C598" s="470">
        <v>52</v>
      </c>
      <c r="D598" s="470">
        <v>30</v>
      </c>
      <c r="E598" s="470">
        <f t="shared" si="9"/>
        <v>57.7</v>
      </c>
      <c r="F598" s="470"/>
    </row>
    <row r="599" spans="1:6">
      <c r="A599" s="467" t="s">
        <v>1210</v>
      </c>
      <c r="B599" s="468" t="s">
        <v>1211</v>
      </c>
      <c r="C599" s="470"/>
      <c r="D599" s="470"/>
      <c r="E599" s="470" t="str">
        <f t="shared" si="9"/>
        <v/>
      </c>
      <c r="F599" s="470"/>
    </row>
    <row r="600" spans="1:6">
      <c r="A600" s="467" t="s">
        <v>1212</v>
      </c>
      <c r="B600" s="468" t="s">
        <v>1213</v>
      </c>
      <c r="C600" s="470">
        <f>SUM(C601:C602)</f>
        <v>1258</v>
      </c>
      <c r="D600" s="470">
        <f>SUM(D601:D602)</f>
        <v>1326</v>
      </c>
      <c r="E600" s="470">
        <f t="shared" si="9"/>
        <v>105.4</v>
      </c>
      <c r="F600" s="470"/>
    </row>
    <row r="601" spans="1:6">
      <c r="A601" s="467" t="s">
        <v>1214</v>
      </c>
      <c r="B601" s="468" t="s">
        <v>1215</v>
      </c>
      <c r="C601" s="470">
        <v>901</v>
      </c>
      <c r="D601" s="470">
        <v>126</v>
      </c>
      <c r="E601" s="470">
        <f t="shared" si="9"/>
        <v>14</v>
      </c>
      <c r="F601" s="470"/>
    </row>
    <row r="602" spans="1:6">
      <c r="A602" s="467" t="s">
        <v>1216</v>
      </c>
      <c r="B602" s="468" t="s">
        <v>1217</v>
      </c>
      <c r="C602" s="470">
        <v>357</v>
      </c>
      <c r="D602" s="470">
        <v>1200</v>
      </c>
      <c r="E602" s="470">
        <f t="shared" si="9"/>
        <v>336.1</v>
      </c>
      <c r="F602" s="470"/>
    </row>
    <row r="603" spans="1:6">
      <c r="A603" s="467" t="s">
        <v>1218</v>
      </c>
      <c r="B603" s="468" t="s">
        <v>1219</v>
      </c>
      <c r="C603" s="470">
        <f>SUM(C604:C605)</f>
        <v>0</v>
      </c>
      <c r="D603" s="470">
        <f>SUM(D604:D605)</f>
        <v>0</v>
      </c>
      <c r="E603" s="470" t="str">
        <f t="shared" si="9"/>
        <v/>
      </c>
      <c r="F603" s="470"/>
    </row>
    <row r="604" spans="1:6">
      <c r="A604" s="467" t="s">
        <v>1220</v>
      </c>
      <c r="B604" s="468" t="s">
        <v>1221</v>
      </c>
      <c r="C604" s="470"/>
      <c r="D604" s="470"/>
      <c r="E604" s="470" t="str">
        <f t="shared" si="9"/>
        <v/>
      </c>
      <c r="F604" s="470"/>
    </row>
    <row r="605" spans="1:6">
      <c r="A605" s="467" t="s">
        <v>1222</v>
      </c>
      <c r="B605" s="468" t="s">
        <v>1223</v>
      </c>
      <c r="C605" s="470"/>
      <c r="D605" s="470"/>
      <c r="E605" s="470" t="str">
        <f t="shared" si="9"/>
        <v/>
      </c>
      <c r="F605" s="470"/>
    </row>
    <row r="606" spans="1:6">
      <c r="A606" s="467" t="s">
        <v>1224</v>
      </c>
      <c r="B606" s="468" t="s">
        <v>1225</v>
      </c>
      <c r="C606" s="470">
        <f>SUM(C607:C608)</f>
        <v>26</v>
      </c>
      <c r="D606" s="470">
        <f>SUM(D607:D608)</f>
        <v>26</v>
      </c>
      <c r="E606" s="470">
        <f t="shared" si="9"/>
        <v>100</v>
      </c>
      <c r="F606" s="470"/>
    </row>
    <row r="607" spans="1:6">
      <c r="A607" s="467" t="s">
        <v>1226</v>
      </c>
      <c r="B607" s="468" t="s">
        <v>1227</v>
      </c>
      <c r="C607" s="470"/>
      <c r="D607" s="470"/>
      <c r="E607" s="470" t="str">
        <f t="shared" si="9"/>
        <v/>
      </c>
      <c r="F607" s="470"/>
    </row>
    <row r="608" spans="1:6">
      <c r="A608" s="467" t="s">
        <v>1228</v>
      </c>
      <c r="B608" s="468" t="s">
        <v>1229</v>
      </c>
      <c r="C608" s="470">
        <v>26</v>
      </c>
      <c r="D608" s="470">
        <v>26</v>
      </c>
      <c r="E608" s="470">
        <f t="shared" si="9"/>
        <v>100</v>
      </c>
      <c r="F608" s="470"/>
    </row>
    <row r="609" spans="1:6">
      <c r="A609" s="467" t="s">
        <v>1230</v>
      </c>
      <c r="B609" s="468" t="s">
        <v>1231</v>
      </c>
      <c r="C609" s="470">
        <f>SUM(C610:C612)</f>
        <v>36039</v>
      </c>
      <c r="D609" s="470">
        <f>SUM(D610:D612)</f>
        <v>21612</v>
      </c>
      <c r="E609" s="470">
        <f t="shared" si="9"/>
        <v>60</v>
      </c>
      <c r="F609" s="470"/>
    </row>
    <row r="610" spans="1:6">
      <c r="A610" s="467" t="s">
        <v>1232</v>
      </c>
      <c r="B610" s="468" t="s">
        <v>1233</v>
      </c>
      <c r="C610" s="470"/>
      <c r="D610" s="470"/>
      <c r="E610" s="470" t="str">
        <f t="shared" si="9"/>
        <v/>
      </c>
      <c r="F610" s="470"/>
    </row>
    <row r="611" spans="1:6">
      <c r="A611" s="467" t="s">
        <v>1234</v>
      </c>
      <c r="B611" s="468" t="s">
        <v>1235</v>
      </c>
      <c r="C611" s="470">
        <v>20403</v>
      </c>
      <c r="D611" s="470">
        <v>20012</v>
      </c>
      <c r="E611" s="470">
        <f t="shared" si="9"/>
        <v>98.1</v>
      </c>
      <c r="F611" s="470"/>
    </row>
    <row r="612" spans="1:6">
      <c r="A612" s="467" t="s">
        <v>1236</v>
      </c>
      <c r="B612" s="468" t="s">
        <v>1237</v>
      </c>
      <c r="C612" s="470">
        <v>15636</v>
      </c>
      <c r="D612" s="470">
        <v>1600</v>
      </c>
      <c r="E612" s="470">
        <f t="shared" si="9"/>
        <v>10.2</v>
      </c>
      <c r="F612" s="470"/>
    </row>
    <row r="613" spans="1:6">
      <c r="A613" s="467" t="s">
        <v>1238</v>
      </c>
      <c r="B613" s="468" t="s">
        <v>1239</v>
      </c>
      <c r="C613" s="470">
        <f>SUM(C614:C616)</f>
        <v>805</v>
      </c>
      <c r="D613" s="470">
        <f>SUM(D614:D616)</f>
        <v>1030</v>
      </c>
      <c r="E613" s="470">
        <f t="shared" si="9"/>
        <v>128</v>
      </c>
      <c r="F613" s="470"/>
    </row>
    <row r="614" spans="1:6">
      <c r="A614" s="467" t="s">
        <v>1240</v>
      </c>
      <c r="B614" s="468" t="s">
        <v>1241</v>
      </c>
      <c r="C614" s="470">
        <v>381</v>
      </c>
      <c r="D614" s="470">
        <v>410</v>
      </c>
      <c r="E614" s="470">
        <f t="shared" si="9"/>
        <v>107.6</v>
      </c>
      <c r="F614" s="470"/>
    </row>
    <row r="615" spans="1:6">
      <c r="A615" s="467" t="s">
        <v>1242</v>
      </c>
      <c r="B615" s="468" t="s">
        <v>1243</v>
      </c>
      <c r="C615" s="470">
        <v>115</v>
      </c>
      <c r="D615" s="470">
        <v>310</v>
      </c>
      <c r="E615" s="470">
        <f t="shared" si="9"/>
        <v>269.6</v>
      </c>
      <c r="F615" s="470"/>
    </row>
    <row r="616" spans="1:6">
      <c r="A616" s="467" t="s">
        <v>1244</v>
      </c>
      <c r="B616" s="468" t="s">
        <v>1245</v>
      </c>
      <c r="C616" s="470">
        <v>309</v>
      </c>
      <c r="D616" s="470">
        <v>310</v>
      </c>
      <c r="E616" s="470">
        <f t="shared" si="9"/>
        <v>100.3</v>
      </c>
      <c r="F616" s="470"/>
    </row>
    <row r="617" spans="1:6">
      <c r="A617" s="467" t="s">
        <v>1246</v>
      </c>
      <c r="B617" s="478" t="s">
        <v>1247</v>
      </c>
      <c r="C617" s="470">
        <f>SUM(C618:C624)</f>
        <v>1083</v>
      </c>
      <c r="D617" s="470">
        <f>SUM(D618:D624)</f>
        <v>1150</v>
      </c>
      <c r="E617" s="470">
        <f t="shared" si="9"/>
        <v>106.2</v>
      </c>
      <c r="F617" s="470"/>
    </row>
    <row r="618" spans="1:6">
      <c r="A618" s="467" t="s">
        <v>1248</v>
      </c>
      <c r="B618" s="468" t="s">
        <v>205</v>
      </c>
      <c r="C618" s="470">
        <v>44</v>
      </c>
      <c r="D618" s="470">
        <v>50</v>
      </c>
      <c r="E618" s="470">
        <f t="shared" si="9"/>
        <v>113.6</v>
      </c>
      <c r="F618" s="477"/>
    </row>
    <row r="619" spans="1:6">
      <c r="A619" s="467" t="s">
        <v>1249</v>
      </c>
      <c r="B619" s="468" t="s">
        <v>207</v>
      </c>
      <c r="C619" s="470"/>
      <c r="D619" s="470"/>
      <c r="E619" s="470" t="str">
        <f t="shared" si="9"/>
        <v/>
      </c>
      <c r="F619" s="470"/>
    </row>
    <row r="620" spans="1:6">
      <c r="A620" s="467" t="s">
        <v>1250</v>
      </c>
      <c r="B620" s="468" t="s">
        <v>209</v>
      </c>
      <c r="C620" s="470"/>
      <c r="D620" s="470"/>
      <c r="E620" s="470" t="str">
        <f t="shared" si="9"/>
        <v/>
      </c>
      <c r="F620" s="470"/>
    </row>
    <row r="621" spans="1:6">
      <c r="A621" s="467" t="s">
        <v>1251</v>
      </c>
      <c r="B621" s="468" t="s">
        <v>1252</v>
      </c>
      <c r="C621" s="470">
        <v>20</v>
      </c>
      <c r="D621" s="470"/>
      <c r="E621" s="470">
        <f t="shared" si="9"/>
        <v>0</v>
      </c>
      <c r="F621" s="470"/>
    </row>
    <row r="622" spans="1:6">
      <c r="A622" s="467" t="s">
        <v>1253</v>
      </c>
      <c r="B622" s="468" t="s">
        <v>1254</v>
      </c>
      <c r="C622" s="470"/>
      <c r="D622" s="470"/>
      <c r="E622" s="470" t="str">
        <f t="shared" si="9"/>
        <v/>
      </c>
      <c r="F622" s="470"/>
    </row>
    <row r="623" spans="1:6">
      <c r="A623" s="467" t="s">
        <v>1255</v>
      </c>
      <c r="B623" s="468" t="s">
        <v>223</v>
      </c>
      <c r="C623" s="470"/>
      <c r="D623" s="470"/>
      <c r="E623" s="470" t="str">
        <f t="shared" si="9"/>
        <v/>
      </c>
      <c r="F623" s="470"/>
    </row>
    <row r="624" spans="1:6">
      <c r="A624" s="467" t="s">
        <v>1256</v>
      </c>
      <c r="B624" s="468" t="s">
        <v>1257</v>
      </c>
      <c r="C624" s="470">
        <v>1019</v>
      </c>
      <c r="D624" s="470">
        <v>1100</v>
      </c>
      <c r="E624" s="470">
        <f t="shared" si="9"/>
        <v>107.9</v>
      </c>
      <c r="F624" s="470"/>
    </row>
    <row r="625" spans="1:6">
      <c r="A625" s="467" t="s">
        <v>1258</v>
      </c>
      <c r="B625" s="468" t="s">
        <v>1259</v>
      </c>
      <c r="C625" s="470">
        <f>SUM(C626:C627)</f>
        <v>262</v>
      </c>
      <c r="D625" s="470">
        <f>SUM(D626:D627)</f>
        <v>0</v>
      </c>
      <c r="E625" s="470">
        <f t="shared" si="9"/>
        <v>0</v>
      </c>
      <c r="F625" s="470"/>
    </row>
    <row r="626" spans="1:6">
      <c r="A626" s="467" t="s">
        <v>1260</v>
      </c>
      <c r="B626" s="468" t="s">
        <v>1261</v>
      </c>
      <c r="C626" s="470">
        <v>262</v>
      </c>
      <c r="D626" s="470"/>
      <c r="E626" s="470">
        <f t="shared" si="9"/>
        <v>0</v>
      </c>
      <c r="F626" s="470"/>
    </row>
    <row r="627" spans="1:6">
      <c r="A627" s="467" t="s">
        <v>1262</v>
      </c>
      <c r="B627" s="468" t="s">
        <v>1263</v>
      </c>
      <c r="C627" s="470"/>
      <c r="D627" s="470"/>
      <c r="E627" s="470" t="str">
        <f t="shared" si="9"/>
        <v/>
      </c>
      <c r="F627" s="470"/>
    </row>
    <row r="628" spans="1:6">
      <c r="A628" s="467" t="s">
        <v>1264</v>
      </c>
      <c r="B628" s="468" t="s">
        <v>1265</v>
      </c>
      <c r="C628" s="470">
        <v>6183</v>
      </c>
      <c r="D628" s="470">
        <v>40069</v>
      </c>
      <c r="E628" s="470">
        <f t="shared" si="9"/>
        <v>648.1</v>
      </c>
      <c r="F628" s="470"/>
    </row>
    <row r="629" spans="1:6">
      <c r="A629" s="467" t="s">
        <v>1266</v>
      </c>
      <c r="B629" s="468" t="s">
        <v>1267</v>
      </c>
      <c r="C629" s="470">
        <f>SUM(C630,C635,C649,C653,C665,C668,C672,C677,C681,C685,C688,C697,C698)</f>
        <v>86388</v>
      </c>
      <c r="D629" s="470">
        <f>SUM(D630,D635,D649,D653,D665,D668,D672,D677,D681,D685,D688,D697,D698)</f>
        <v>42846</v>
      </c>
      <c r="E629" s="470">
        <f t="shared" si="9"/>
        <v>49.6</v>
      </c>
      <c r="F629" s="470"/>
    </row>
    <row r="630" spans="1:6">
      <c r="A630" s="467" t="s">
        <v>1268</v>
      </c>
      <c r="B630" s="468" t="s">
        <v>1269</v>
      </c>
      <c r="C630" s="470">
        <f>SUM(C631:C634)</f>
        <v>936</v>
      </c>
      <c r="D630" s="470">
        <f>SUM(D631:D634)</f>
        <v>2760</v>
      </c>
      <c r="E630" s="470">
        <f t="shared" si="9"/>
        <v>294.9</v>
      </c>
      <c r="F630" s="470"/>
    </row>
    <row r="631" spans="1:6">
      <c r="A631" s="467" t="s">
        <v>1270</v>
      </c>
      <c r="B631" s="468" t="s">
        <v>205</v>
      </c>
      <c r="C631" s="470">
        <v>931</v>
      </c>
      <c r="D631" s="470">
        <v>760</v>
      </c>
      <c r="E631" s="470">
        <f t="shared" si="9"/>
        <v>81.6</v>
      </c>
      <c r="F631" s="470"/>
    </row>
    <row r="632" spans="1:6">
      <c r="A632" s="467" t="s">
        <v>1271</v>
      </c>
      <c r="B632" s="468" t="s">
        <v>207</v>
      </c>
      <c r="C632" s="470"/>
      <c r="D632" s="470"/>
      <c r="E632" s="470" t="str">
        <f t="shared" si="9"/>
        <v/>
      </c>
      <c r="F632" s="470"/>
    </row>
    <row r="633" spans="1:6">
      <c r="A633" s="467" t="s">
        <v>1272</v>
      </c>
      <c r="B633" s="468" t="s">
        <v>209</v>
      </c>
      <c r="C633" s="470"/>
      <c r="D633" s="470"/>
      <c r="E633" s="470" t="str">
        <f t="shared" si="9"/>
        <v/>
      </c>
      <c r="F633" s="470"/>
    </row>
    <row r="634" spans="1:6">
      <c r="A634" s="467" t="s">
        <v>1273</v>
      </c>
      <c r="B634" s="468" t="s">
        <v>1274</v>
      </c>
      <c r="C634" s="470">
        <v>5</v>
      </c>
      <c r="D634" s="470">
        <v>2000</v>
      </c>
      <c r="E634" s="470">
        <f t="shared" si="9"/>
        <v>40000</v>
      </c>
      <c r="F634" s="470"/>
    </row>
    <row r="635" spans="1:6">
      <c r="A635" s="467" t="s">
        <v>1275</v>
      </c>
      <c r="B635" s="468" t="s">
        <v>1276</v>
      </c>
      <c r="C635" s="470">
        <f>SUM(C636:C648)</f>
        <v>6494</v>
      </c>
      <c r="D635" s="470">
        <f>SUM(D636:D648)</f>
        <v>2610</v>
      </c>
      <c r="E635" s="470">
        <f t="shared" si="9"/>
        <v>40.2</v>
      </c>
      <c r="F635" s="470"/>
    </row>
    <row r="636" spans="1:6">
      <c r="A636" s="467" t="s">
        <v>1277</v>
      </c>
      <c r="B636" s="468" t="s">
        <v>1278</v>
      </c>
      <c r="C636" s="470">
        <v>225</v>
      </c>
      <c r="D636" s="470">
        <v>2610</v>
      </c>
      <c r="E636" s="470">
        <f t="shared" si="9"/>
        <v>1160</v>
      </c>
      <c r="F636" s="470"/>
    </row>
    <row r="637" spans="1:6">
      <c r="A637" s="467" t="s">
        <v>1279</v>
      </c>
      <c r="B637" s="468" t="s">
        <v>1280</v>
      </c>
      <c r="C637" s="470">
        <v>4300</v>
      </c>
      <c r="D637" s="470"/>
      <c r="E637" s="470">
        <f t="shared" si="9"/>
        <v>0</v>
      </c>
      <c r="F637" s="470"/>
    </row>
    <row r="638" spans="1:6">
      <c r="A638" s="467" t="s">
        <v>1281</v>
      </c>
      <c r="B638" s="468" t="s">
        <v>1282</v>
      </c>
      <c r="C638" s="470"/>
      <c r="D638" s="470"/>
      <c r="E638" s="470" t="str">
        <f t="shared" si="9"/>
        <v/>
      </c>
      <c r="F638" s="470"/>
    </row>
    <row r="639" spans="1:6">
      <c r="A639" s="467" t="s">
        <v>1283</v>
      </c>
      <c r="B639" s="468" t="s">
        <v>1284</v>
      </c>
      <c r="C639" s="470"/>
      <c r="D639" s="470"/>
      <c r="E639" s="470" t="str">
        <f t="shared" si="9"/>
        <v/>
      </c>
      <c r="F639" s="477"/>
    </row>
    <row r="640" spans="1:6">
      <c r="A640" s="467" t="s">
        <v>1285</v>
      </c>
      <c r="B640" s="468" t="s">
        <v>1286</v>
      </c>
      <c r="C640" s="470"/>
      <c r="D640" s="470"/>
      <c r="E640" s="470" t="str">
        <f t="shared" si="9"/>
        <v/>
      </c>
      <c r="F640" s="477"/>
    </row>
    <row r="641" spans="1:6">
      <c r="A641" s="467" t="s">
        <v>1287</v>
      </c>
      <c r="B641" s="468" t="s">
        <v>1288</v>
      </c>
      <c r="C641" s="470">
        <v>1201</v>
      </c>
      <c r="D641" s="470"/>
      <c r="E641" s="470">
        <f t="shared" si="9"/>
        <v>0</v>
      </c>
      <c r="F641" s="477"/>
    </row>
    <row r="642" spans="1:6">
      <c r="A642" s="467" t="s">
        <v>1289</v>
      </c>
      <c r="B642" s="468" t="s">
        <v>1290</v>
      </c>
      <c r="C642" s="470"/>
      <c r="D642" s="470"/>
      <c r="E642" s="470" t="str">
        <f t="shared" si="9"/>
        <v/>
      </c>
      <c r="F642" s="470"/>
    </row>
    <row r="643" spans="1:6">
      <c r="A643" s="467" t="s">
        <v>1291</v>
      </c>
      <c r="B643" s="468" t="s">
        <v>1292</v>
      </c>
      <c r="C643" s="470"/>
      <c r="D643" s="470"/>
      <c r="E643" s="470" t="str">
        <f t="shared" si="9"/>
        <v/>
      </c>
      <c r="F643" s="470"/>
    </row>
    <row r="644" spans="1:6">
      <c r="A644" s="467" t="s">
        <v>1293</v>
      </c>
      <c r="B644" s="468" t="s">
        <v>1294</v>
      </c>
      <c r="C644" s="470"/>
      <c r="D644" s="470"/>
      <c r="E644" s="470" t="str">
        <f t="shared" si="9"/>
        <v/>
      </c>
      <c r="F644" s="470"/>
    </row>
    <row r="645" spans="1:6">
      <c r="A645" s="467" t="s">
        <v>1295</v>
      </c>
      <c r="B645" s="468" t="s">
        <v>1296</v>
      </c>
      <c r="C645" s="470"/>
      <c r="D645" s="470"/>
      <c r="E645" s="470" t="str">
        <f t="shared" ref="E645:E708" si="10">IF(C645=0,"",ROUND(D645/C645*100,1))</f>
        <v/>
      </c>
      <c r="F645" s="470"/>
    </row>
    <row r="646" spans="1:6">
      <c r="A646" s="467" t="s">
        <v>1297</v>
      </c>
      <c r="B646" s="468" t="s">
        <v>1298</v>
      </c>
      <c r="C646" s="470"/>
      <c r="D646" s="470"/>
      <c r="E646" s="470" t="str">
        <f t="shared" si="10"/>
        <v/>
      </c>
      <c r="F646" s="470"/>
    </row>
    <row r="647" spans="1:6">
      <c r="A647" s="467" t="s">
        <v>1299</v>
      </c>
      <c r="B647" s="468" t="s">
        <v>1300</v>
      </c>
      <c r="C647" s="470"/>
      <c r="D647" s="470"/>
      <c r="E647" s="470" t="str">
        <f t="shared" si="10"/>
        <v/>
      </c>
      <c r="F647" s="470"/>
    </row>
    <row r="648" spans="1:6">
      <c r="A648" s="467" t="s">
        <v>1301</v>
      </c>
      <c r="B648" s="468" t="s">
        <v>1302</v>
      </c>
      <c r="C648" s="470">
        <v>768</v>
      </c>
      <c r="D648" s="470"/>
      <c r="E648" s="470">
        <f t="shared" si="10"/>
        <v>0</v>
      </c>
      <c r="F648" s="470"/>
    </row>
    <row r="649" spans="1:6">
      <c r="A649" s="467" t="s">
        <v>1303</v>
      </c>
      <c r="B649" s="468" t="s">
        <v>1304</v>
      </c>
      <c r="C649" s="470">
        <f>SUM(C650:C652)</f>
        <v>3278</v>
      </c>
      <c r="D649" s="470">
        <f>SUM(D650:D652)</f>
        <v>1600</v>
      </c>
      <c r="E649" s="470">
        <f t="shared" si="10"/>
        <v>48.8</v>
      </c>
      <c r="F649" s="477"/>
    </row>
    <row r="650" spans="1:6">
      <c r="A650" s="467" t="s">
        <v>1305</v>
      </c>
      <c r="B650" s="468" t="s">
        <v>1306</v>
      </c>
      <c r="C650" s="470">
        <v>9</v>
      </c>
      <c r="D650" s="470"/>
      <c r="E650" s="470">
        <f t="shared" si="10"/>
        <v>0</v>
      </c>
      <c r="F650" s="477"/>
    </row>
    <row r="651" spans="1:6">
      <c r="A651" s="467" t="s">
        <v>1307</v>
      </c>
      <c r="B651" s="468" t="s">
        <v>1308</v>
      </c>
      <c r="C651" s="470">
        <v>751</v>
      </c>
      <c r="D651" s="470"/>
      <c r="E651" s="470">
        <f t="shared" si="10"/>
        <v>0</v>
      </c>
      <c r="F651" s="477"/>
    </row>
    <row r="652" spans="1:6">
      <c r="A652" s="467" t="s">
        <v>1309</v>
      </c>
      <c r="B652" s="468" t="s">
        <v>1310</v>
      </c>
      <c r="C652" s="470">
        <v>2518</v>
      </c>
      <c r="D652" s="470">
        <v>1600</v>
      </c>
      <c r="E652" s="470">
        <f t="shared" si="10"/>
        <v>63.5</v>
      </c>
      <c r="F652" s="477"/>
    </row>
    <row r="653" spans="1:6">
      <c r="A653" s="467" t="s">
        <v>1311</v>
      </c>
      <c r="B653" s="468" t="s">
        <v>1312</v>
      </c>
      <c r="C653" s="470">
        <f>SUM(C654:C664)</f>
        <v>13096</v>
      </c>
      <c r="D653" s="470">
        <f>SUM(D654:D664)</f>
        <v>7800</v>
      </c>
      <c r="E653" s="470">
        <f t="shared" si="10"/>
        <v>59.6</v>
      </c>
      <c r="F653" s="477"/>
    </row>
    <row r="654" spans="1:6">
      <c r="A654" s="467" t="s">
        <v>1313</v>
      </c>
      <c r="B654" s="468" t="s">
        <v>1314</v>
      </c>
      <c r="C654" s="470">
        <v>337</v>
      </c>
      <c r="D654" s="470"/>
      <c r="E654" s="470">
        <f t="shared" si="10"/>
        <v>0</v>
      </c>
      <c r="F654" s="477"/>
    </row>
    <row r="655" spans="1:6">
      <c r="A655" s="467" t="s">
        <v>1315</v>
      </c>
      <c r="B655" s="468" t="s">
        <v>1316</v>
      </c>
      <c r="C655" s="470"/>
      <c r="D655" s="470"/>
      <c r="E655" s="470" t="str">
        <f t="shared" si="10"/>
        <v/>
      </c>
      <c r="F655" s="477"/>
    </row>
    <row r="656" spans="1:6">
      <c r="A656" s="467" t="s">
        <v>1317</v>
      </c>
      <c r="B656" s="468" t="s">
        <v>1318</v>
      </c>
      <c r="C656" s="470">
        <v>8</v>
      </c>
      <c r="D656" s="470"/>
      <c r="E656" s="470">
        <f t="shared" si="10"/>
        <v>0</v>
      </c>
      <c r="F656" s="477"/>
    </row>
    <row r="657" spans="1:6">
      <c r="A657" s="467" t="s">
        <v>1319</v>
      </c>
      <c r="B657" s="468" t="s">
        <v>1320</v>
      </c>
      <c r="C657" s="470"/>
      <c r="D657" s="470"/>
      <c r="E657" s="470" t="str">
        <f t="shared" si="10"/>
        <v/>
      </c>
      <c r="F657" s="477"/>
    </row>
    <row r="658" spans="1:6">
      <c r="A658" s="467" t="s">
        <v>1321</v>
      </c>
      <c r="B658" s="468" t="s">
        <v>1322</v>
      </c>
      <c r="C658" s="470"/>
      <c r="D658" s="470"/>
      <c r="E658" s="470" t="str">
        <f t="shared" si="10"/>
        <v/>
      </c>
      <c r="F658" s="470"/>
    </row>
    <row r="659" spans="1:6">
      <c r="A659" s="467" t="s">
        <v>1323</v>
      </c>
      <c r="B659" s="468" t="s">
        <v>1324</v>
      </c>
      <c r="C659" s="470"/>
      <c r="D659" s="470"/>
      <c r="E659" s="470" t="str">
        <f t="shared" si="10"/>
        <v/>
      </c>
      <c r="F659" s="470"/>
    </row>
    <row r="660" spans="1:6">
      <c r="A660" s="467" t="s">
        <v>1325</v>
      </c>
      <c r="B660" s="468" t="s">
        <v>1326</v>
      </c>
      <c r="C660" s="470"/>
      <c r="D660" s="470"/>
      <c r="E660" s="470" t="str">
        <f t="shared" si="10"/>
        <v/>
      </c>
      <c r="F660" s="470"/>
    </row>
    <row r="661" spans="1:6">
      <c r="A661" s="467" t="s">
        <v>1327</v>
      </c>
      <c r="B661" s="468" t="s">
        <v>1328</v>
      </c>
      <c r="C661" s="470">
        <v>6343</v>
      </c>
      <c r="D661" s="470">
        <v>5600</v>
      </c>
      <c r="E661" s="470">
        <f t="shared" si="10"/>
        <v>88.3</v>
      </c>
      <c r="F661" s="470"/>
    </row>
    <row r="662" spans="1:6">
      <c r="A662" s="467" t="s">
        <v>1329</v>
      </c>
      <c r="B662" s="468" t="s">
        <v>1330</v>
      </c>
      <c r="C662" s="470">
        <v>2242</v>
      </c>
      <c r="D662" s="470">
        <v>2200</v>
      </c>
      <c r="E662" s="470">
        <f t="shared" si="10"/>
        <v>98.1</v>
      </c>
      <c r="F662" s="470"/>
    </row>
    <row r="663" spans="1:6">
      <c r="A663" s="467" t="s">
        <v>1331</v>
      </c>
      <c r="B663" s="468" t="s">
        <v>1332</v>
      </c>
      <c r="C663" s="470">
        <v>1373</v>
      </c>
      <c r="D663" s="470"/>
      <c r="E663" s="470">
        <f t="shared" si="10"/>
        <v>0</v>
      </c>
      <c r="F663" s="470"/>
    </row>
    <row r="664" spans="1:6">
      <c r="A664" s="467" t="s">
        <v>1333</v>
      </c>
      <c r="B664" s="468" t="s">
        <v>1334</v>
      </c>
      <c r="C664" s="470">
        <v>2793</v>
      </c>
      <c r="D664" s="470"/>
      <c r="E664" s="470">
        <f t="shared" si="10"/>
        <v>0</v>
      </c>
      <c r="F664" s="470"/>
    </row>
    <row r="665" spans="1:6">
      <c r="A665" s="467" t="s">
        <v>1335</v>
      </c>
      <c r="B665" s="468" t="s">
        <v>1336</v>
      </c>
      <c r="C665" s="470">
        <f>SUM(C666:C667)</f>
        <v>15</v>
      </c>
      <c r="D665" s="470">
        <f>SUM(D666:D667)</f>
        <v>0</v>
      </c>
      <c r="E665" s="470">
        <f t="shared" si="10"/>
        <v>0</v>
      </c>
      <c r="F665" s="470"/>
    </row>
    <row r="666" spans="1:6">
      <c r="A666" s="467" t="s">
        <v>1337</v>
      </c>
      <c r="B666" s="468" t="s">
        <v>1338</v>
      </c>
      <c r="C666" s="470">
        <v>15</v>
      </c>
      <c r="D666" s="470"/>
      <c r="E666" s="470">
        <f t="shared" si="10"/>
        <v>0</v>
      </c>
      <c r="F666" s="470"/>
    </row>
    <row r="667" spans="1:6">
      <c r="A667" s="467" t="s">
        <v>1339</v>
      </c>
      <c r="B667" s="468" t="s">
        <v>1340</v>
      </c>
      <c r="C667" s="470"/>
      <c r="D667" s="470"/>
      <c r="E667" s="470" t="str">
        <f t="shared" si="10"/>
        <v/>
      </c>
      <c r="F667" s="470"/>
    </row>
    <row r="668" spans="1:6">
      <c r="A668" s="467" t="s">
        <v>1341</v>
      </c>
      <c r="B668" s="468" t="s">
        <v>1342</v>
      </c>
      <c r="C668" s="470">
        <f>SUM(C669:C671)</f>
        <v>2170</v>
      </c>
      <c r="D668" s="470">
        <f>SUM(D669:D671)</f>
        <v>1036</v>
      </c>
      <c r="E668" s="470">
        <f t="shared" si="10"/>
        <v>47.7</v>
      </c>
      <c r="F668" s="470"/>
    </row>
    <row r="669" spans="1:6">
      <c r="A669" s="467" t="s">
        <v>1343</v>
      </c>
      <c r="B669" s="468" t="s">
        <v>1344</v>
      </c>
      <c r="C669" s="470">
        <v>29</v>
      </c>
      <c r="D669" s="470">
        <v>36</v>
      </c>
      <c r="E669" s="470">
        <f t="shared" si="10"/>
        <v>124.1</v>
      </c>
      <c r="F669" s="470"/>
    </row>
    <row r="670" spans="1:6">
      <c r="A670" s="467" t="s">
        <v>1345</v>
      </c>
      <c r="B670" s="468" t="s">
        <v>1346</v>
      </c>
      <c r="C670" s="470">
        <v>132</v>
      </c>
      <c r="D670" s="470">
        <v>500</v>
      </c>
      <c r="E670" s="470">
        <f t="shared" si="10"/>
        <v>378.8</v>
      </c>
      <c r="F670" s="470"/>
    </row>
    <row r="671" spans="1:6">
      <c r="A671" s="467" t="s">
        <v>1347</v>
      </c>
      <c r="B671" s="468" t="s">
        <v>1348</v>
      </c>
      <c r="C671" s="470">
        <v>2009</v>
      </c>
      <c r="D671" s="470">
        <v>500</v>
      </c>
      <c r="E671" s="470">
        <f t="shared" si="10"/>
        <v>24.9</v>
      </c>
      <c r="F671" s="470"/>
    </row>
    <row r="672" spans="1:6">
      <c r="A672" s="467" t="s">
        <v>1349</v>
      </c>
      <c r="B672" s="468" t="s">
        <v>1350</v>
      </c>
      <c r="C672" s="470">
        <f>SUM(C673:C676)</f>
        <v>3808</v>
      </c>
      <c r="D672" s="470">
        <f>SUM(D673:D676)</f>
        <v>4800</v>
      </c>
      <c r="E672" s="470">
        <f t="shared" si="10"/>
        <v>126.1</v>
      </c>
      <c r="F672" s="470"/>
    </row>
    <row r="673" spans="1:6">
      <c r="A673" s="467" t="s">
        <v>1351</v>
      </c>
      <c r="B673" s="468" t="s">
        <v>1352</v>
      </c>
      <c r="C673" s="470">
        <v>1226</v>
      </c>
      <c r="D673" s="470">
        <v>1600</v>
      </c>
      <c r="E673" s="470">
        <f t="shared" si="10"/>
        <v>130.5</v>
      </c>
      <c r="F673" s="470"/>
    </row>
    <row r="674" spans="1:6">
      <c r="A674" s="467" t="s">
        <v>1353</v>
      </c>
      <c r="B674" s="468" t="s">
        <v>1354</v>
      </c>
      <c r="C674" s="470">
        <v>2530</v>
      </c>
      <c r="D674" s="470">
        <v>3200</v>
      </c>
      <c r="E674" s="470">
        <f t="shared" si="10"/>
        <v>126.5</v>
      </c>
      <c r="F674" s="470"/>
    </row>
    <row r="675" spans="1:6">
      <c r="A675" s="467" t="s">
        <v>1355</v>
      </c>
      <c r="B675" s="468" t="s">
        <v>1356</v>
      </c>
      <c r="C675" s="470"/>
      <c r="D675" s="470"/>
      <c r="E675" s="470" t="str">
        <f t="shared" si="10"/>
        <v/>
      </c>
      <c r="F675" s="470"/>
    </row>
    <row r="676" spans="1:6">
      <c r="A676" s="467" t="s">
        <v>1357</v>
      </c>
      <c r="B676" s="468" t="s">
        <v>1358</v>
      </c>
      <c r="C676" s="470">
        <v>52</v>
      </c>
      <c r="D676" s="470"/>
      <c r="E676" s="470">
        <f t="shared" si="10"/>
        <v>0</v>
      </c>
      <c r="F676" s="470"/>
    </row>
    <row r="677" spans="1:6">
      <c r="A677" s="467" t="s">
        <v>1359</v>
      </c>
      <c r="B677" s="468" t="s">
        <v>1360</v>
      </c>
      <c r="C677" s="470">
        <f>SUM(C678:C680)</f>
        <v>53057</v>
      </c>
      <c r="D677" s="470">
        <f>SUM(D678:D680)</f>
        <v>4190</v>
      </c>
      <c r="E677" s="470">
        <f t="shared" si="10"/>
        <v>7.9</v>
      </c>
      <c r="F677" s="470"/>
    </row>
    <row r="678" spans="1:6">
      <c r="A678" s="467" t="s">
        <v>1361</v>
      </c>
      <c r="B678" s="468" t="s">
        <v>1362</v>
      </c>
      <c r="C678" s="470"/>
      <c r="D678" s="470"/>
      <c r="E678" s="470" t="str">
        <f t="shared" si="10"/>
        <v/>
      </c>
      <c r="F678" s="470"/>
    </row>
    <row r="679" spans="1:6">
      <c r="A679" s="467" t="s">
        <v>1363</v>
      </c>
      <c r="B679" s="468" t="s">
        <v>1364</v>
      </c>
      <c r="C679" s="470">
        <v>52994</v>
      </c>
      <c r="D679" s="470">
        <v>4190</v>
      </c>
      <c r="E679" s="470">
        <f t="shared" si="10"/>
        <v>7.9</v>
      </c>
      <c r="F679" s="470"/>
    </row>
    <row r="680" spans="1:6">
      <c r="A680" s="467" t="s">
        <v>1365</v>
      </c>
      <c r="B680" s="468" t="s">
        <v>1366</v>
      </c>
      <c r="C680" s="470">
        <v>63</v>
      </c>
      <c r="D680" s="470"/>
      <c r="E680" s="470">
        <f t="shared" si="10"/>
        <v>0</v>
      </c>
      <c r="F680" s="470"/>
    </row>
    <row r="681" spans="1:6">
      <c r="A681" s="467" t="s">
        <v>1367</v>
      </c>
      <c r="B681" s="468" t="s">
        <v>1368</v>
      </c>
      <c r="C681" s="470">
        <f>SUM(C682:C684)</f>
        <v>1512</v>
      </c>
      <c r="D681" s="470">
        <f>SUM(D682:D684)</f>
        <v>700</v>
      </c>
      <c r="E681" s="470">
        <f t="shared" si="10"/>
        <v>46.3</v>
      </c>
      <c r="F681" s="470"/>
    </row>
    <row r="682" spans="1:6">
      <c r="A682" s="467" t="s">
        <v>1369</v>
      </c>
      <c r="B682" s="468" t="s">
        <v>1370</v>
      </c>
      <c r="C682" s="470">
        <v>1427</v>
      </c>
      <c r="D682" s="470">
        <v>700</v>
      </c>
      <c r="E682" s="470">
        <f t="shared" si="10"/>
        <v>49.1</v>
      </c>
      <c r="F682" s="470"/>
    </row>
    <row r="683" spans="1:6">
      <c r="A683" s="467" t="s">
        <v>1371</v>
      </c>
      <c r="B683" s="468" t="s">
        <v>1372</v>
      </c>
      <c r="C683" s="470"/>
      <c r="D683" s="470"/>
      <c r="E683" s="470" t="str">
        <f t="shared" si="10"/>
        <v/>
      </c>
      <c r="F683" s="470"/>
    </row>
    <row r="684" spans="1:6">
      <c r="A684" s="467" t="s">
        <v>1373</v>
      </c>
      <c r="B684" s="468" t="s">
        <v>1374</v>
      </c>
      <c r="C684" s="470">
        <v>85</v>
      </c>
      <c r="D684" s="470"/>
      <c r="E684" s="470">
        <f t="shared" si="10"/>
        <v>0</v>
      </c>
      <c r="F684" s="470"/>
    </row>
    <row r="685" spans="1:6">
      <c r="A685" s="467" t="s">
        <v>1375</v>
      </c>
      <c r="B685" s="468" t="s">
        <v>1376</v>
      </c>
      <c r="C685" s="470">
        <f>SUM(C686:C687)</f>
        <v>168</v>
      </c>
      <c r="D685" s="470">
        <f>SUM(D686:D687)</f>
        <v>160</v>
      </c>
      <c r="E685" s="470">
        <f t="shared" si="10"/>
        <v>95.2</v>
      </c>
      <c r="F685" s="470"/>
    </row>
    <row r="686" spans="1:6">
      <c r="A686" s="467" t="s">
        <v>1377</v>
      </c>
      <c r="B686" s="468" t="s">
        <v>1378</v>
      </c>
      <c r="C686" s="470">
        <v>168</v>
      </c>
      <c r="D686" s="470">
        <v>160</v>
      </c>
      <c r="E686" s="470">
        <f t="shared" si="10"/>
        <v>95.2</v>
      </c>
      <c r="F686" s="470"/>
    </row>
    <row r="687" spans="1:6">
      <c r="A687" s="467" t="s">
        <v>1379</v>
      </c>
      <c r="B687" s="468" t="s">
        <v>1380</v>
      </c>
      <c r="C687" s="470"/>
      <c r="D687" s="470"/>
      <c r="E687" s="470" t="str">
        <f t="shared" si="10"/>
        <v/>
      </c>
      <c r="F687" s="470"/>
    </row>
    <row r="688" spans="1:6">
      <c r="A688" s="467" t="s">
        <v>1381</v>
      </c>
      <c r="B688" s="468" t="s">
        <v>1382</v>
      </c>
      <c r="C688" s="470">
        <f>SUM(C689:C696)</f>
        <v>927</v>
      </c>
      <c r="D688" s="470">
        <f>SUM(D689:D696)</f>
        <v>2190</v>
      </c>
      <c r="E688" s="470">
        <f t="shared" si="10"/>
        <v>236.2</v>
      </c>
      <c r="F688" s="470"/>
    </row>
    <row r="689" spans="1:6">
      <c r="A689" s="467" t="s">
        <v>1383</v>
      </c>
      <c r="B689" s="468" t="s">
        <v>205</v>
      </c>
      <c r="C689" s="470">
        <v>230</v>
      </c>
      <c r="D689" s="470">
        <v>190</v>
      </c>
      <c r="E689" s="470">
        <f t="shared" si="10"/>
        <v>82.6</v>
      </c>
      <c r="F689" s="470"/>
    </row>
    <row r="690" spans="1:6">
      <c r="A690" s="467" t="s">
        <v>1384</v>
      </c>
      <c r="B690" s="468" t="s">
        <v>207</v>
      </c>
      <c r="C690" s="470">
        <v>269</v>
      </c>
      <c r="D690" s="470"/>
      <c r="E690" s="470">
        <f t="shared" si="10"/>
        <v>0</v>
      </c>
      <c r="F690" s="470"/>
    </row>
    <row r="691" spans="1:6">
      <c r="A691" s="467" t="s">
        <v>1385</v>
      </c>
      <c r="B691" s="468" t="s">
        <v>209</v>
      </c>
      <c r="C691" s="470"/>
      <c r="D691" s="470"/>
      <c r="E691" s="470" t="str">
        <f t="shared" si="10"/>
        <v/>
      </c>
      <c r="F691" s="470"/>
    </row>
    <row r="692" spans="1:6">
      <c r="A692" s="467" t="s">
        <v>1386</v>
      </c>
      <c r="B692" s="468" t="s">
        <v>306</v>
      </c>
      <c r="C692" s="470"/>
      <c r="D692" s="470"/>
      <c r="E692" s="470" t="str">
        <f t="shared" si="10"/>
        <v/>
      </c>
      <c r="F692" s="470"/>
    </row>
    <row r="693" spans="1:6">
      <c r="A693" s="467" t="s">
        <v>1387</v>
      </c>
      <c r="B693" s="468" t="s">
        <v>1388</v>
      </c>
      <c r="C693" s="470"/>
      <c r="D693" s="470"/>
      <c r="E693" s="470" t="str">
        <f t="shared" si="10"/>
        <v/>
      </c>
      <c r="F693" s="470"/>
    </row>
    <row r="694" spans="1:6">
      <c r="A694" s="467" t="s">
        <v>1389</v>
      </c>
      <c r="B694" s="468" t="s">
        <v>1390</v>
      </c>
      <c r="C694" s="470"/>
      <c r="D694" s="470"/>
      <c r="E694" s="470" t="str">
        <f t="shared" si="10"/>
        <v/>
      </c>
      <c r="F694" s="470"/>
    </row>
    <row r="695" spans="1:6">
      <c r="A695" s="467" t="s">
        <v>1391</v>
      </c>
      <c r="B695" s="468" t="s">
        <v>223</v>
      </c>
      <c r="C695" s="470"/>
      <c r="D695" s="470"/>
      <c r="E695" s="470" t="str">
        <f t="shared" si="10"/>
        <v/>
      </c>
      <c r="F695" s="470"/>
    </row>
    <row r="696" spans="1:6">
      <c r="A696" s="467" t="s">
        <v>1392</v>
      </c>
      <c r="B696" s="468" t="s">
        <v>1393</v>
      </c>
      <c r="C696" s="470">
        <v>428</v>
      </c>
      <c r="D696" s="470">
        <v>2000</v>
      </c>
      <c r="E696" s="470">
        <f t="shared" si="10"/>
        <v>467.3</v>
      </c>
      <c r="F696" s="470"/>
    </row>
    <row r="697" spans="1:6">
      <c r="A697" s="467" t="s">
        <v>1394</v>
      </c>
      <c r="B697" s="468" t="s">
        <v>1395</v>
      </c>
      <c r="C697" s="470">
        <v>25</v>
      </c>
      <c r="D697" s="470"/>
      <c r="E697" s="470">
        <f t="shared" si="10"/>
        <v>0</v>
      </c>
      <c r="F697" s="470"/>
    </row>
    <row r="698" spans="1:6">
      <c r="A698" s="467" t="s">
        <v>1396</v>
      </c>
      <c r="B698" s="468" t="s">
        <v>1397</v>
      </c>
      <c r="C698" s="470">
        <v>902</v>
      </c>
      <c r="D698" s="470">
        <v>15000</v>
      </c>
      <c r="E698" s="470">
        <f t="shared" si="10"/>
        <v>1663</v>
      </c>
      <c r="F698" s="470"/>
    </row>
    <row r="699" spans="1:6">
      <c r="A699" s="467" t="s">
        <v>1398</v>
      </c>
      <c r="B699" s="468" t="s">
        <v>1399</v>
      </c>
      <c r="C699" s="470">
        <f>SUM(C700,C710,C714,C723,C728,C735,C741,C744,C747,C748,C749,C755,C756,C757,C772)</f>
        <v>17320</v>
      </c>
      <c r="D699" s="470">
        <f>SUM(D700,D710,D714,D723,D728,D735,D741,D744,D747,D748,D749,D755,D756,D757,D772)</f>
        <v>5280</v>
      </c>
      <c r="E699" s="470">
        <f t="shared" si="10"/>
        <v>30.5</v>
      </c>
      <c r="F699" s="470"/>
    </row>
    <row r="700" spans="1:6">
      <c r="A700" s="467" t="s">
        <v>1400</v>
      </c>
      <c r="B700" s="468" t="s">
        <v>1401</v>
      </c>
      <c r="C700" s="470">
        <f>SUM(C701:C709)</f>
        <v>926</v>
      </c>
      <c r="D700" s="470">
        <f>SUM(D701:D709)</f>
        <v>1800</v>
      </c>
      <c r="E700" s="470">
        <f t="shared" si="10"/>
        <v>194.4</v>
      </c>
      <c r="F700" s="470"/>
    </row>
    <row r="701" spans="1:6">
      <c r="A701" s="467" t="s">
        <v>1402</v>
      </c>
      <c r="B701" s="468" t="s">
        <v>205</v>
      </c>
      <c r="C701" s="470">
        <v>705</v>
      </c>
      <c r="D701" s="470">
        <v>400</v>
      </c>
      <c r="E701" s="470">
        <f t="shared" si="10"/>
        <v>56.7</v>
      </c>
      <c r="F701" s="470"/>
    </row>
    <row r="702" spans="1:6">
      <c r="A702" s="467" t="s">
        <v>1403</v>
      </c>
      <c r="B702" s="468" t="s">
        <v>207</v>
      </c>
      <c r="C702" s="470"/>
      <c r="D702" s="470"/>
      <c r="E702" s="470" t="str">
        <f t="shared" si="10"/>
        <v/>
      </c>
      <c r="F702" s="470"/>
    </row>
    <row r="703" spans="1:6">
      <c r="A703" s="467" t="s">
        <v>1404</v>
      </c>
      <c r="B703" s="468" t="s">
        <v>209</v>
      </c>
      <c r="C703" s="470"/>
      <c r="D703" s="470"/>
      <c r="E703" s="470" t="str">
        <f t="shared" si="10"/>
        <v/>
      </c>
      <c r="F703" s="470"/>
    </row>
    <row r="704" spans="1:6">
      <c r="A704" s="467" t="s">
        <v>1405</v>
      </c>
      <c r="B704" s="468" t="s">
        <v>1406</v>
      </c>
      <c r="C704" s="470"/>
      <c r="D704" s="470"/>
      <c r="E704" s="470" t="str">
        <f t="shared" si="10"/>
        <v/>
      </c>
      <c r="F704" s="470"/>
    </row>
    <row r="705" spans="1:6">
      <c r="A705" s="467" t="s">
        <v>1407</v>
      </c>
      <c r="B705" s="468" t="s">
        <v>1408</v>
      </c>
      <c r="C705" s="470"/>
      <c r="D705" s="470"/>
      <c r="E705" s="470" t="str">
        <f t="shared" si="10"/>
        <v/>
      </c>
      <c r="F705" s="470"/>
    </row>
    <row r="706" spans="1:6">
      <c r="A706" s="467" t="s">
        <v>1409</v>
      </c>
      <c r="B706" s="468" t="s">
        <v>1410</v>
      </c>
      <c r="C706" s="470"/>
      <c r="D706" s="470"/>
      <c r="E706" s="470" t="str">
        <f t="shared" si="10"/>
        <v/>
      </c>
      <c r="F706" s="470"/>
    </row>
    <row r="707" spans="1:6">
      <c r="A707" s="467" t="s">
        <v>1411</v>
      </c>
      <c r="B707" s="468" t="s">
        <v>1412</v>
      </c>
      <c r="C707" s="470"/>
      <c r="D707" s="470"/>
      <c r="E707" s="470" t="str">
        <f t="shared" si="10"/>
        <v/>
      </c>
      <c r="F707" s="470"/>
    </row>
    <row r="708" spans="1:6">
      <c r="A708" s="467" t="s">
        <v>1413</v>
      </c>
      <c r="B708" s="468" t="s">
        <v>1414</v>
      </c>
      <c r="C708" s="470"/>
      <c r="D708" s="470"/>
      <c r="E708" s="470" t="str">
        <f t="shared" si="10"/>
        <v/>
      </c>
      <c r="F708" s="470"/>
    </row>
    <row r="709" spans="1:6">
      <c r="A709" s="467" t="s">
        <v>1415</v>
      </c>
      <c r="B709" s="468" t="s">
        <v>1416</v>
      </c>
      <c r="C709" s="470">
        <v>221</v>
      </c>
      <c r="D709" s="470">
        <v>1400</v>
      </c>
      <c r="E709" s="470">
        <f t="shared" ref="E709:E772" si="11">IF(C709=0,"",ROUND(D709/C709*100,1))</f>
        <v>633.5</v>
      </c>
      <c r="F709" s="470"/>
    </row>
    <row r="710" spans="1:6">
      <c r="A710" s="467" t="s">
        <v>1417</v>
      </c>
      <c r="B710" s="468" t="s">
        <v>1418</v>
      </c>
      <c r="C710" s="470">
        <f>SUM(C711:C713)</f>
        <v>0</v>
      </c>
      <c r="D710" s="470">
        <f>SUM(D711:D713)</f>
        <v>100</v>
      </c>
      <c r="E710" s="470" t="str">
        <f t="shared" si="11"/>
        <v/>
      </c>
      <c r="F710" s="477"/>
    </row>
    <row r="711" spans="1:6">
      <c r="A711" s="467" t="s">
        <v>1419</v>
      </c>
      <c r="B711" s="468" t="s">
        <v>1420</v>
      </c>
      <c r="C711" s="470"/>
      <c r="D711" s="470"/>
      <c r="E711" s="470" t="str">
        <f t="shared" si="11"/>
        <v/>
      </c>
      <c r="F711" s="477"/>
    </row>
    <row r="712" spans="1:6">
      <c r="A712" s="467" t="s">
        <v>1421</v>
      </c>
      <c r="B712" s="468" t="s">
        <v>1422</v>
      </c>
      <c r="C712" s="470"/>
      <c r="D712" s="470"/>
      <c r="E712" s="470" t="str">
        <f t="shared" si="11"/>
        <v/>
      </c>
      <c r="F712" s="477"/>
    </row>
    <row r="713" spans="1:6">
      <c r="A713" s="467" t="s">
        <v>1423</v>
      </c>
      <c r="B713" s="468" t="s">
        <v>1424</v>
      </c>
      <c r="C713" s="470"/>
      <c r="D713" s="470">
        <v>100</v>
      </c>
      <c r="E713" s="470" t="str">
        <f t="shared" si="11"/>
        <v/>
      </c>
      <c r="F713" s="477"/>
    </row>
    <row r="714" spans="1:6">
      <c r="A714" s="467" t="s">
        <v>1425</v>
      </c>
      <c r="B714" s="468" t="s">
        <v>1426</v>
      </c>
      <c r="C714" s="470">
        <f>SUM(C715:C722)</f>
        <v>1316</v>
      </c>
      <c r="D714" s="470">
        <f>SUM(D715:D722)</f>
        <v>2580</v>
      </c>
      <c r="E714" s="470">
        <f t="shared" si="11"/>
        <v>196</v>
      </c>
      <c r="F714" s="477"/>
    </row>
    <row r="715" spans="1:6">
      <c r="A715" s="467" t="s">
        <v>1427</v>
      </c>
      <c r="B715" s="468" t="s">
        <v>1428</v>
      </c>
      <c r="C715" s="470">
        <v>1176</v>
      </c>
      <c r="D715" s="470">
        <v>1680</v>
      </c>
      <c r="E715" s="470">
        <f t="shared" si="11"/>
        <v>142.9</v>
      </c>
      <c r="F715" s="477"/>
    </row>
    <row r="716" spans="1:6">
      <c r="A716" s="467" t="s">
        <v>1429</v>
      </c>
      <c r="B716" s="468" t="s">
        <v>1430</v>
      </c>
      <c r="C716" s="470"/>
      <c r="D716" s="470"/>
      <c r="E716" s="470" t="str">
        <f t="shared" si="11"/>
        <v/>
      </c>
      <c r="F716" s="477"/>
    </row>
    <row r="717" spans="1:6">
      <c r="A717" s="467" t="s">
        <v>1431</v>
      </c>
      <c r="B717" s="468" t="s">
        <v>1432</v>
      </c>
      <c r="C717" s="470"/>
      <c r="D717" s="470"/>
      <c r="E717" s="470" t="str">
        <f t="shared" si="11"/>
        <v/>
      </c>
      <c r="F717" s="477"/>
    </row>
    <row r="718" spans="1:6">
      <c r="A718" s="467" t="s">
        <v>1433</v>
      </c>
      <c r="B718" s="468" t="s">
        <v>1434</v>
      </c>
      <c r="C718" s="470"/>
      <c r="D718" s="470"/>
      <c r="E718" s="470" t="str">
        <f t="shared" si="11"/>
        <v/>
      </c>
      <c r="F718" s="477"/>
    </row>
    <row r="719" spans="1:6">
      <c r="A719" s="467" t="s">
        <v>1435</v>
      </c>
      <c r="B719" s="468" t="s">
        <v>1436</v>
      </c>
      <c r="C719" s="470"/>
      <c r="D719" s="470"/>
      <c r="E719" s="470" t="str">
        <f t="shared" si="11"/>
        <v/>
      </c>
      <c r="F719" s="477"/>
    </row>
    <row r="720" spans="1:6">
      <c r="A720" s="467" t="s">
        <v>1437</v>
      </c>
      <c r="B720" s="468" t="s">
        <v>1438</v>
      </c>
      <c r="C720" s="470"/>
      <c r="D720" s="470"/>
      <c r="E720" s="470" t="str">
        <f t="shared" si="11"/>
        <v/>
      </c>
      <c r="F720" s="477"/>
    </row>
    <row r="721" spans="1:6">
      <c r="A721" s="467" t="s">
        <v>1439</v>
      </c>
      <c r="B721" s="468" t="s">
        <v>1440</v>
      </c>
      <c r="C721" s="470"/>
      <c r="D721" s="470"/>
      <c r="E721" s="470" t="str">
        <f t="shared" si="11"/>
        <v/>
      </c>
      <c r="F721" s="477"/>
    </row>
    <row r="722" spans="1:6">
      <c r="A722" s="467" t="s">
        <v>1441</v>
      </c>
      <c r="B722" s="468" t="s">
        <v>1442</v>
      </c>
      <c r="C722" s="470">
        <v>140</v>
      </c>
      <c r="D722" s="470">
        <v>900</v>
      </c>
      <c r="E722" s="470">
        <f t="shared" si="11"/>
        <v>642.9</v>
      </c>
      <c r="F722" s="477"/>
    </row>
    <row r="723" spans="1:6">
      <c r="A723" s="467" t="s">
        <v>1443</v>
      </c>
      <c r="B723" s="468" t="s">
        <v>1444</v>
      </c>
      <c r="C723" s="470">
        <f>SUM(C724:C727)</f>
        <v>506</v>
      </c>
      <c r="D723" s="470">
        <f>SUM(D724:D727)</f>
        <v>800</v>
      </c>
      <c r="E723" s="470">
        <f t="shared" si="11"/>
        <v>158.1</v>
      </c>
      <c r="F723" s="477"/>
    </row>
    <row r="724" spans="1:6">
      <c r="A724" s="467" t="s">
        <v>1445</v>
      </c>
      <c r="B724" s="468" t="s">
        <v>1446</v>
      </c>
      <c r="C724" s="470"/>
      <c r="D724" s="470"/>
      <c r="E724" s="470" t="str">
        <f t="shared" si="11"/>
        <v/>
      </c>
      <c r="F724" s="477"/>
    </row>
    <row r="725" spans="1:6">
      <c r="A725" s="467" t="s">
        <v>1447</v>
      </c>
      <c r="B725" s="468" t="s">
        <v>1448</v>
      </c>
      <c r="C725" s="470">
        <v>506</v>
      </c>
      <c r="D725" s="470">
        <v>800</v>
      </c>
      <c r="E725" s="470">
        <f t="shared" si="11"/>
        <v>158.1</v>
      </c>
      <c r="F725" s="477"/>
    </row>
    <row r="726" spans="1:6">
      <c r="A726" s="467" t="s">
        <v>1449</v>
      </c>
      <c r="B726" s="468" t="s">
        <v>1450</v>
      </c>
      <c r="C726" s="470"/>
      <c r="D726" s="470"/>
      <c r="E726" s="470" t="str">
        <f t="shared" si="11"/>
        <v/>
      </c>
      <c r="F726" s="477"/>
    </row>
    <row r="727" spans="1:6">
      <c r="A727" s="467" t="s">
        <v>1451</v>
      </c>
      <c r="B727" s="468" t="s">
        <v>1452</v>
      </c>
      <c r="C727" s="470"/>
      <c r="D727" s="470"/>
      <c r="E727" s="470" t="str">
        <f t="shared" si="11"/>
        <v/>
      </c>
      <c r="F727" s="477"/>
    </row>
    <row r="728" spans="1:6">
      <c r="A728" s="467" t="s">
        <v>1453</v>
      </c>
      <c r="B728" s="468" t="s">
        <v>1454</v>
      </c>
      <c r="C728" s="470">
        <f>SUM(C729:C734)</f>
        <v>0</v>
      </c>
      <c r="D728" s="470">
        <f>SUM(D729:D734)</f>
        <v>0</v>
      </c>
      <c r="E728" s="470" t="str">
        <f t="shared" si="11"/>
        <v/>
      </c>
      <c r="F728" s="470"/>
    </row>
    <row r="729" spans="1:6">
      <c r="A729" s="467" t="s">
        <v>1455</v>
      </c>
      <c r="B729" s="468" t="s">
        <v>1456</v>
      </c>
      <c r="C729" s="470"/>
      <c r="D729" s="470"/>
      <c r="E729" s="470" t="str">
        <f t="shared" si="11"/>
        <v/>
      </c>
      <c r="F729" s="470"/>
    </row>
    <row r="730" spans="1:6">
      <c r="A730" s="467" t="s">
        <v>1457</v>
      </c>
      <c r="B730" s="468" t="s">
        <v>1458</v>
      </c>
      <c r="C730" s="470"/>
      <c r="D730" s="470"/>
      <c r="E730" s="470" t="str">
        <f t="shared" si="11"/>
        <v/>
      </c>
      <c r="F730" s="470"/>
    </row>
    <row r="731" spans="1:6">
      <c r="A731" s="467" t="s">
        <v>1459</v>
      </c>
      <c r="B731" s="468" t="s">
        <v>1460</v>
      </c>
      <c r="C731" s="470"/>
      <c r="D731" s="470"/>
      <c r="E731" s="470" t="str">
        <f t="shared" si="11"/>
        <v/>
      </c>
      <c r="F731" s="470"/>
    </row>
    <row r="732" spans="1:6">
      <c r="A732" s="467" t="s">
        <v>1461</v>
      </c>
      <c r="B732" s="468" t="s">
        <v>1462</v>
      </c>
      <c r="C732" s="470"/>
      <c r="D732" s="470"/>
      <c r="E732" s="470" t="str">
        <f t="shared" si="11"/>
        <v/>
      </c>
      <c r="F732" s="470"/>
    </row>
    <row r="733" spans="1:6">
      <c r="A733" s="467" t="s">
        <v>1463</v>
      </c>
      <c r="B733" s="468" t="s">
        <v>1464</v>
      </c>
      <c r="C733" s="470"/>
      <c r="D733" s="470"/>
      <c r="E733" s="470" t="str">
        <f t="shared" si="11"/>
        <v/>
      </c>
      <c r="F733" s="470"/>
    </row>
    <row r="734" spans="1:6">
      <c r="A734" s="467" t="s">
        <v>1465</v>
      </c>
      <c r="B734" s="468" t="s">
        <v>1466</v>
      </c>
      <c r="C734" s="470"/>
      <c r="D734" s="470"/>
      <c r="E734" s="470" t="str">
        <f t="shared" si="11"/>
        <v/>
      </c>
      <c r="F734" s="470"/>
    </row>
    <row r="735" spans="1:6">
      <c r="A735" s="467" t="s">
        <v>1467</v>
      </c>
      <c r="B735" s="468" t="s">
        <v>1468</v>
      </c>
      <c r="C735" s="470">
        <f>SUM(C736:C740)</f>
        <v>0</v>
      </c>
      <c r="D735" s="470">
        <f>SUM(D736:D740)</f>
        <v>0</v>
      </c>
      <c r="E735" s="470" t="str">
        <f t="shared" si="11"/>
        <v/>
      </c>
      <c r="F735" s="470"/>
    </row>
    <row r="736" spans="1:6">
      <c r="A736" s="467" t="s">
        <v>1469</v>
      </c>
      <c r="B736" s="468" t="s">
        <v>1470</v>
      </c>
      <c r="C736" s="470"/>
      <c r="D736" s="470"/>
      <c r="E736" s="470" t="str">
        <f t="shared" si="11"/>
        <v/>
      </c>
      <c r="F736" s="470"/>
    </row>
    <row r="737" spans="1:6">
      <c r="A737" s="467" t="s">
        <v>1471</v>
      </c>
      <c r="B737" s="468" t="s">
        <v>1472</v>
      </c>
      <c r="C737" s="470"/>
      <c r="D737" s="470"/>
      <c r="E737" s="470" t="str">
        <f t="shared" si="11"/>
        <v/>
      </c>
      <c r="F737" s="470"/>
    </row>
    <row r="738" spans="1:6">
      <c r="A738" s="467" t="s">
        <v>1473</v>
      </c>
      <c r="B738" s="468" t="s">
        <v>1474</v>
      </c>
      <c r="C738" s="470"/>
      <c r="D738" s="470"/>
      <c r="E738" s="470" t="str">
        <f t="shared" si="11"/>
        <v/>
      </c>
      <c r="F738" s="470"/>
    </row>
    <row r="739" spans="1:6">
      <c r="A739" s="467" t="s">
        <v>1475</v>
      </c>
      <c r="B739" s="468" t="s">
        <v>1476</v>
      </c>
      <c r="C739" s="470"/>
      <c r="D739" s="470"/>
      <c r="E739" s="470" t="str">
        <f t="shared" si="11"/>
        <v/>
      </c>
      <c r="F739" s="470"/>
    </row>
    <row r="740" spans="1:6">
      <c r="A740" s="467" t="s">
        <v>1477</v>
      </c>
      <c r="B740" s="468" t="s">
        <v>1478</v>
      </c>
      <c r="C740" s="470"/>
      <c r="D740" s="470"/>
      <c r="E740" s="470" t="str">
        <f t="shared" si="11"/>
        <v/>
      </c>
      <c r="F740" s="470"/>
    </row>
    <row r="741" spans="1:6">
      <c r="A741" s="467" t="s">
        <v>1479</v>
      </c>
      <c r="B741" s="468" t="s">
        <v>1480</v>
      </c>
      <c r="C741" s="470">
        <f>SUM(C742:C743)</f>
        <v>0</v>
      </c>
      <c r="D741" s="470">
        <f>SUM(D742:D743)</f>
        <v>0</v>
      </c>
      <c r="E741" s="470" t="str">
        <f t="shared" si="11"/>
        <v/>
      </c>
      <c r="F741" s="470"/>
    </row>
    <row r="742" spans="1:6">
      <c r="A742" s="467" t="s">
        <v>1481</v>
      </c>
      <c r="B742" s="468" t="s">
        <v>1482</v>
      </c>
      <c r="C742" s="470"/>
      <c r="D742" s="470"/>
      <c r="E742" s="470" t="str">
        <f t="shared" si="11"/>
        <v/>
      </c>
      <c r="F742" s="470"/>
    </row>
    <row r="743" spans="1:6">
      <c r="A743" s="467" t="s">
        <v>1483</v>
      </c>
      <c r="B743" s="468" t="s">
        <v>1484</v>
      </c>
      <c r="C743" s="470"/>
      <c r="D743" s="470"/>
      <c r="E743" s="470" t="str">
        <f t="shared" si="11"/>
        <v/>
      </c>
      <c r="F743" s="470"/>
    </row>
    <row r="744" spans="1:6">
      <c r="A744" s="467" t="s">
        <v>1485</v>
      </c>
      <c r="B744" s="468" t="s">
        <v>1486</v>
      </c>
      <c r="C744" s="470">
        <f>SUM(C745:C746)</f>
        <v>0</v>
      </c>
      <c r="D744" s="470">
        <f>SUM(D745:D746)</f>
        <v>0</v>
      </c>
      <c r="E744" s="470" t="str">
        <f t="shared" si="11"/>
        <v/>
      </c>
      <c r="F744" s="470"/>
    </row>
    <row r="745" spans="1:6">
      <c r="A745" s="467" t="s">
        <v>1487</v>
      </c>
      <c r="B745" s="468" t="s">
        <v>1488</v>
      </c>
      <c r="C745" s="470"/>
      <c r="D745" s="470"/>
      <c r="E745" s="470" t="str">
        <f t="shared" si="11"/>
        <v/>
      </c>
      <c r="F745" s="470"/>
    </row>
    <row r="746" spans="1:6">
      <c r="A746" s="467" t="s">
        <v>1489</v>
      </c>
      <c r="B746" s="468" t="s">
        <v>1490</v>
      </c>
      <c r="C746" s="470"/>
      <c r="D746" s="470"/>
      <c r="E746" s="470" t="str">
        <f t="shared" si="11"/>
        <v/>
      </c>
      <c r="F746" s="470"/>
    </row>
    <row r="747" spans="1:6">
      <c r="A747" s="467" t="s">
        <v>1491</v>
      </c>
      <c r="B747" s="468" t="s">
        <v>1492</v>
      </c>
      <c r="C747" s="470"/>
      <c r="D747" s="470"/>
      <c r="E747" s="470" t="str">
        <f t="shared" si="11"/>
        <v/>
      </c>
      <c r="F747" s="470"/>
    </row>
    <row r="748" spans="1:6">
      <c r="A748" s="467" t="s">
        <v>1493</v>
      </c>
      <c r="B748" s="468" t="s">
        <v>1494</v>
      </c>
      <c r="C748" s="470">
        <v>4901</v>
      </c>
      <c r="D748" s="470"/>
      <c r="E748" s="470">
        <f t="shared" si="11"/>
        <v>0</v>
      </c>
      <c r="F748" s="470"/>
    </row>
    <row r="749" spans="1:6">
      <c r="A749" s="467" t="s">
        <v>1495</v>
      </c>
      <c r="B749" s="468" t="s">
        <v>1496</v>
      </c>
      <c r="C749" s="470">
        <f>SUM(C750:C754)</f>
        <v>9</v>
      </c>
      <c r="D749" s="470">
        <f>SUM(D750:D754)</f>
        <v>0</v>
      </c>
      <c r="E749" s="470">
        <f t="shared" si="11"/>
        <v>0</v>
      </c>
      <c r="F749" s="470"/>
    </row>
    <row r="750" spans="1:6">
      <c r="A750" s="467" t="s">
        <v>1497</v>
      </c>
      <c r="B750" s="468" t="s">
        <v>1498</v>
      </c>
      <c r="C750" s="470"/>
      <c r="D750" s="470"/>
      <c r="E750" s="470" t="str">
        <f t="shared" si="11"/>
        <v/>
      </c>
      <c r="F750" s="470"/>
    </row>
    <row r="751" spans="1:6">
      <c r="A751" s="467" t="s">
        <v>1499</v>
      </c>
      <c r="B751" s="468" t="s">
        <v>1500</v>
      </c>
      <c r="C751" s="470">
        <v>9</v>
      </c>
      <c r="D751" s="470"/>
      <c r="E751" s="470">
        <f t="shared" si="11"/>
        <v>0</v>
      </c>
      <c r="F751" s="470"/>
    </row>
    <row r="752" spans="1:6">
      <c r="A752" s="467" t="s">
        <v>1501</v>
      </c>
      <c r="B752" s="468" t="s">
        <v>1502</v>
      </c>
      <c r="C752" s="470"/>
      <c r="D752" s="470"/>
      <c r="E752" s="470" t="str">
        <f t="shared" si="11"/>
        <v/>
      </c>
      <c r="F752" s="470"/>
    </row>
    <row r="753" spans="1:6">
      <c r="A753" s="467" t="s">
        <v>1503</v>
      </c>
      <c r="B753" s="468" t="s">
        <v>1504</v>
      </c>
      <c r="C753" s="470"/>
      <c r="D753" s="470"/>
      <c r="E753" s="470" t="str">
        <f t="shared" si="11"/>
        <v/>
      </c>
      <c r="F753" s="470"/>
    </row>
    <row r="754" spans="1:6">
      <c r="A754" s="467" t="s">
        <v>1505</v>
      </c>
      <c r="B754" s="468" t="s">
        <v>1506</v>
      </c>
      <c r="C754" s="470"/>
      <c r="D754" s="470"/>
      <c r="E754" s="470" t="str">
        <f t="shared" si="11"/>
        <v/>
      </c>
      <c r="F754" s="470"/>
    </row>
    <row r="755" spans="1:6">
      <c r="A755" s="467" t="s">
        <v>1507</v>
      </c>
      <c r="B755" s="468" t="s">
        <v>1508</v>
      </c>
      <c r="C755" s="470"/>
      <c r="D755" s="470"/>
      <c r="E755" s="470" t="str">
        <f t="shared" si="11"/>
        <v/>
      </c>
      <c r="F755" s="470"/>
    </row>
    <row r="756" spans="1:6">
      <c r="A756" s="467" t="s">
        <v>1509</v>
      </c>
      <c r="B756" s="468" t="s">
        <v>1510</v>
      </c>
      <c r="C756" s="470">
        <v>7000</v>
      </c>
      <c r="D756" s="470"/>
      <c r="E756" s="470">
        <f t="shared" si="11"/>
        <v>0</v>
      </c>
      <c r="F756" s="470"/>
    </row>
    <row r="757" spans="1:6">
      <c r="A757" s="467" t="s">
        <v>1511</v>
      </c>
      <c r="B757" s="468" t="s">
        <v>1512</v>
      </c>
      <c r="C757" s="470">
        <f>SUM(C758:C771)</f>
        <v>0</v>
      </c>
      <c r="D757" s="470">
        <f>SUM(D758:D771)</f>
        <v>0</v>
      </c>
      <c r="E757" s="470" t="str">
        <f t="shared" si="11"/>
        <v/>
      </c>
      <c r="F757" s="470"/>
    </row>
    <row r="758" spans="1:6">
      <c r="A758" s="467" t="s">
        <v>1513</v>
      </c>
      <c r="B758" s="468" t="s">
        <v>205</v>
      </c>
      <c r="C758" s="470"/>
      <c r="D758" s="470"/>
      <c r="E758" s="470" t="str">
        <f t="shared" si="11"/>
        <v/>
      </c>
      <c r="F758" s="470"/>
    </row>
    <row r="759" spans="1:6">
      <c r="A759" s="467" t="s">
        <v>1514</v>
      </c>
      <c r="B759" s="468" t="s">
        <v>207</v>
      </c>
      <c r="C759" s="470"/>
      <c r="D759" s="470"/>
      <c r="E759" s="470" t="str">
        <f t="shared" si="11"/>
        <v/>
      </c>
      <c r="F759" s="470"/>
    </row>
    <row r="760" spans="1:6">
      <c r="A760" s="467" t="s">
        <v>1515</v>
      </c>
      <c r="B760" s="468" t="s">
        <v>209</v>
      </c>
      <c r="C760" s="470"/>
      <c r="D760" s="470"/>
      <c r="E760" s="470" t="str">
        <f t="shared" si="11"/>
        <v/>
      </c>
      <c r="F760" s="470"/>
    </row>
    <row r="761" spans="1:6">
      <c r="A761" s="467" t="s">
        <v>1516</v>
      </c>
      <c r="B761" s="468" t="s">
        <v>1517</v>
      </c>
      <c r="C761" s="470"/>
      <c r="D761" s="470"/>
      <c r="E761" s="470" t="str">
        <f t="shared" si="11"/>
        <v/>
      </c>
      <c r="F761" s="470"/>
    </row>
    <row r="762" spans="1:6">
      <c r="A762" s="467" t="s">
        <v>1518</v>
      </c>
      <c r="B762" s="468" t="s">
        <v>1519</v>
      </c>
      <c r="C762" s="470"/>
      <c r="D762" s="470"/>
      <c r="E762" s="470" t="str">
        <f t="shared" si="11"/>
        <v/>
      </c>
      <c r="F762" s="470"/>
    </row>
    <row r="763" spans="1:6">
      <c r="A763" s="467" t="s">
        <v>1520</v>
      </c>
      <c r="B763" s="468" t="s">
        <v>1521</v>
      </c>
      <c r="C763" s="470"/>
      <c r="D763" s="470"/>
      <c r="E763" s="470" t="str">
        <f t="shared" si="11"/>
        <v/>
      </c>
      <c r="F763" s="470"/>
    </row>
    <row r="764" spans="1:6">
      <c r="A764" s="467" t="s">
        <v>1522</v>
      </c>
      <c r="B764" s="468" t="s">
        <v>1523</v>
      </c>
      <c r="C764" s="470"/>
      <c r="D764" s="470"/>
      <c r="E764" s="470" t="str">
        <f t="shared" si="11"/>
        <v/>
      </c>
      <c r="F764" s="470"/>
    </row>
    <row r="765" spans="1:6">
      <c r="A765" s="467" t="s">
        <v>1524</v>
      </c>
      <c r="B765" s="468" t="s">
        <v>1525</v>
      </c>
      <c r="C765" s="470"/>
      <c r="D765" s="470"/>
      <c r="E765" s="470" t="str">
        <f t="shared" si="11"/>
        <v/>
      </c>
      <c r="F765" s="470"/>
    </row>
    <row r="766" spans="1:6">
      <c r="A766" s="467" t="s">
        <v>1526</v>
      </c>
      <c r="B766" s="468" t="s">
        <v>1527</v>
      </c>
      <c r="C766" s="470"/>
      <c r="D766" s="470"/>
      <c r="E766" s="470" t="str">
        <f t="shared" si="11"/>
        <v/>
      </c>
      <c r="F766" s="470"/>
    </row>
    <row r="767" spans="1:6">
      <c r="A767" s="467" t="s">
        <v>1528</v>
      </c>
      <c r="B767" s="468" t="s">
        <v>1529</v>
      </c>
      <c r="C767" s="470"/>
      <c r="D767" s="470"/>
      <c r="E767" s="470" t="str">
        <f t="shared" si="11"/>
        <v/>
      </c>
      <c r="F767" s="470"/>
    </row>
    <row r="768" spans="1:6">
      <c r="A768" s="467" t="s">
        <v>1530</v>
      </c>
      <c r="B768" s="468" t="s">
        <v>306</v>
      </c>
      <c r="C768" s="470"/>
      <c r="D768" s="470"/>
      <c r="E768" s="470" t="str">
        <f t="shared" si="11"/>
        <v/>
      </c>
      <c r="F768" s="470"/>
    </row>
    <row r="769" spans="1:6">
      <c r="A769" s="467" t="s">
        <v>1531</v>
      </c>
      <c r="B769" s="468" t="s">
        <v>1532</v>
      </c>
      <c r="C769" s="470"/>
      <c r="D769" s="470"/>
      <c r="E769" s="470" t="str">
        <f t="shared" si="11"/>
        <v/>
      </c>
      <c r="F769" s="470"/>
    </row>
    <row r="770" spans="1:6">
      <c r="A770" s="467" t="s">
        <v>1533</v>
      </c>
      <c r="B770" s="468" t="s">
        <v>223</v>
      </c>
      <c r="C770" s="470"/>
      <c r="D770" s="470"/>
      <c r="E770" s="470" t="str">
        <f t="shared" si="11"/>
        <v/>
      </c>
      <c r="F770" s="470"/>
    </row>
    <row r="771" spans="1:6">
      <c r="A771" s="467" t="s">
        <v>1534</v>
      </c>
      <c r="B771" s="468" t="s">
        <v>1535</v>
      </c>
      <c r="C771" s="470"/>
      <c r="D771" s="470"/>
      <c r="E771" s="470" t="str">
        <f t="shared" si="11"/>
        <v/>
      </c>
      <c r="F771" s="470"/>
    </row>
    <row r="772" spans="1:6">
      <c r="A772" s="467" t="s">
        <v>1536</v>
      </c>
      <c r="B772" s="468" t="s">
        <v>1537</v>
      </c>
      <c r="C772" s="470">
        <v>2662</v>
      </c>
      <c r="D772" s="470"/>
      <c r="E772" s="470">
        <f t="shared" si="11"/>
        <v>0</v>
      </c>
      <c r="F772" s="470"/>
    </row>
    <row r="773" spans="1:6">
      <c r="A773" s="467" t="s">
        <v>1538</v>
      </c>
      <c r="B773" s="468" t="s">
        <v>1539</v>
      </c>
      <c r="C773" s="470">
        <f>SUM(C774,C785,C786,C789,C790,C791)</f>
        <v>64265</v>
      </c>
      <c r="D773" s="470">
        <f>SUM(D774,D785,D786,D789,D790,D791)</f>
        <v>19338</v>
      </c>
      <c r="E773" s="470">
        <f t="shared" ref="E773:E836" si="12">IF(C773=0,"",ROUND(D773/C773*100,1))</f>
        <v>30.1</v>
      </c>
      <c r="F773" s="470"/>
    </row>
    <row r="774" spans="1:6">
      <c r="A774" s="467" t="s">
        <v>1540</v>
      </c>
      <c r="B774" s="468" t="s">
        <v>1541</v>
      </c>
      <c r="C774" s="470">
        <f>SUM(C775:C784)</f>
        <v>3030</v>
      </c>
      <c r="D774" s="470">
        <f>SUM(D775:D784)</f>
        <v>1235</v>
      </c>
      <c r="E774" s="470">
        <f t="shared" si="12"/>
        <v>40.8</v>
      </c>
      <c r="F774" s="470"/>
    </row>
    <row r="775" spans="1:6">
      <c r="A775" s="467" t="s">
        <v>1542</v>
      </c>
      <c r="B775" s="468" t="s">
        <v>205</v>
      </c>
      <c r="C775" s="470">
        <v>2180</v>
      </c>
      <c r="D775" s="470">
        <v>1235</v>
      </c>
      <c r="E775" s="470">
        <f t="shared" si="12"/>
        <v>56.7</v>
      </c>
      <c r="F775" s="470"/>
    </row>
    <row r="776" spans="1:6">
      <c r="A776" s="467" t="s">
        <v>1543</v>
      </c>
      <c r="B776" s="468" t="s">
        <v>207</v>
      </c>
      <c r="C776" s="470"/>
      <c r="D776" s="470"/>
      <c r="E776" s="470" t="str">
        <f t="shared" si="12"/>
        <v/>
      </c>
      <c r="F776" s="470"/>
    </row>
    <row r="777" spans="1:6">
      <c r="A777" s="467" t="s">
        <v>1544</v>
      </c>
      <c r="B777" s="468" t="s">
        <v>209</v>
      </c>
      <c r="C777" s="470"/>
      <c r="D777" s="470"/>
      <c r="E777" s="470" t="str">
        <f t="shared" si="12"/>
        <v/>
      </c>
      <c r="F777" s="470"/>
    </row>
    <row r="778" spans="1:6">
      <c r="A778" s="467" t="s">
        <v>1545</v>
      </c>
      <c r="B778" s="468" t="s">
        <v>1546</v>
      </c>
      <c r="C778" s="470"/>
      <c r="D778" s="470"/>
      <c r="E778" s="470" t="str">
        <f t="shared" si="12"/>
        <v/>
      </c>
      <c r="F778" s="470"/>
    </row>
    <row r="779" spans="1:6">
      <c r="A779" s="467" t="s">
        <v>1547</v>
      </c>
      <c r="B779" s="468" t="s">
        <v>1548</v>
      </c>
      <c r="C779" s="470"/>
      <c r="D779" s="470"/>
      <c r="E779" s="470" t="str">
        <f t="shared" si="12"/>
        <v/>
      </c>
      <c r="F779" s="470"/>
    </row>
    <row r="780" spans="1:6">
      <c r="A780" s="467" t="s">
        <v>1549</v>
      </c>
      <c r="B780" s="468" t="s">
        <v>1550</v>
      </c>
      <c r="C780" s="470"/>
      <c r="D780" s="470"/>
      <c r="E780" s="470" t="str">
        <f t="shared" si="12"/>
        <v/>
      </c>
      <c r="F780" s="470"/>
    </row>
    <row r="781" spans="1:6">
      <c r="A781" s="467" t="s">
        <v>1551</v>
      </c>
      <c r="B781" s="468" t="s">
        <v>1552</v>
      </c>
      <c r="C781" s="470"/>
      <c r="D781" s="470"/>
      <c r="E781" s="470" t="str">
        <f t="shared" si="12"/>
        <v/>
      </c>
      <c r="F781" s="470"/>
    </row>
    <row r="782" spans="1:6">
      <c r="A782" s="467" t="s">
        <v>1553</v>
      </c>
      <c r="B782" s="468" t="s">
        <v>1554</v>
      </c>
      <c r="C782" s="470"/>
      <c r="D782" s="470"/>
      <c r="E782" s="470" t="str">
        <f t="shared" si="12"/>
        <v/>
      </c>
      <c r="F782" s="470"/>
    </row>
    <row r="783" spans="1:6">
      <c r="A783" s="467" t="s">
        <v>1555</v>
      </c>
      <c r="B783" s="468" t="s">
        <v>1556</v>
      </c>
      <c r="C783" s="470"/>
      <c r="D783" s="470"/>
      <c r="E783" s="470" t="str">
        <f t="shared" si="12"/>
        <v/>
      </c>
      <c r="F783" s="470"/>
    </row>
    <row r="784" spans="1:6">
      <c r="A784" s="467" t="s">
        <v>1557</v>
      </c>
      <c r="B784" s="468" t="s">
        <v>1558</v>
      </c>
      <c r="C784" s="470">
        <v>850</v>
      </c>
      <c r="D784" s="470"/>
      <c r="E784" s="470">
        <f t="shared" si="12"/>
        <v>0</v>
      </c>
      <c r="F784" s="470"/>
    </row>
    <row r="785" spans="1:6">
      <c r="A785" s="467" t="s">
        <v>1559</v>
      </c>
      <c r="B785" s="468" t="s">
        <v>1560</v>
      </c>
      <c r="C785" s="470"/>
      <c r="D785" s="470">
        <v>100</v>
      </c>
      <c r="E785" s="470" t="str">
        <f t="shared" si="12"/>
        <v/>
      </c>
      <c r="F785" s="470"/>
    </row>
    <row r="786" spans="1:6">
      <c r="A786" s="467" t="s">
        <v>1561</v>
      </c>
      <c r="B786" s="468" t="s">
        <v>1562</v>
      </c>
      <c r="C786" s="470">
        <f>SUM(C787:C788)</f>
        <v>50</v>
      </c>
      <c r="D786" s="470">
        <f>SUM(D787:D788)</f>
        <v>0</v>
      </c>
      <c r="E786" s="470">
        <f t="shared" si="12"/>
        <v>0</v>
      </c>
      <c r="F786" s="470"/>
    </row>
    <row r="787" spans="1:6">
      <c r="A787" s="467" t="s">
        <v>1563</v>
      </c>
      <c r="B787" s="468" t="s">
        <v>1564</v>
      </c>
      <c r="C787" s="470"/>
      <c r="D787" s="470"/>
      <c r="E787" s="470" t="str">
        <f t="shared" si="12"/>
        <v/>
      </c>
      <c r="F787" s="470"/>
    </row>
    <row r="788" spans="1:6">
      <c r="A788" s="467" t="s">
        <v>1565</v>
      </c>
      <c r="B788" s="468" t="s">
        <v>1566</v>
      </c>
      <c r="C788" s="470">
        <v>50</v>
      </c>
      <c r="D788" s="470"/>
      <c r="E788" s="470">
        <f t="shared" si="12"/>
        <v>0</v>
      </c>
      <c r="F788" s="470"/>
    </row>
    <row r="789" spans="1:6">
      <c r="A789" s="467" t="s">
        <v>1567</v>
      </c>
      <c r="B789" s="468" t="s">
        <v>1568</v>
      </c>
      <c r="C789" s="470">
        <v>24869</v>
      </c>
      <c r="D789" s="470">
        <v>15003</v>
      </c>
      <c r="E789" s="470">
        <f t="shared" si="12"/>
        <v>60.3</v>
      </c>
      <c r="F789" s="470"/>
    </row>
    <row r="790" spans="1:6">
      <c r="A790" s="467" t="s">
        <v>1569</v>
      </c>
      <c r="B790" s="468" t="s">
        <v>1570</v>
      </c>
      <c r="C790" s="470"/>
      <c r="D790" s="470"/>
      <c r="E790" s="470" t="str">
        <f t="shared" si="12"/>
        <v/>
      </c>
      <c r="F790" s="470"/>
    </row>
    <row r="791" spans="1:6">
      <c r="A791" s="467" t="s">
        <v>1571</v>
      </c>
      <c r="B791" s="468" t="s">
        <v>1572</v>
      </c>
      <c r="C791" s="470">
        <v>36316</v>
      </c>
      <c r="D791" s="470">
        <v>3000</v>
      </c>
      <c r="E791" s="470">
        <f t="shared" si="12"/>
        <v>8.3</v>
      </c>
      <c r="F791" s="470"/>
    </row>
    <row r="792" spans="1:6">
      <c r="A792" s="467" t="s">
        <v>1573</v>
      </c>
      <c r="B792" s="468" t="s">
        <v>1574</v>
      </c>
      <c r="C792" s="470">
        <f>SUM(C793,C819,C844,C872,C883,C890,C897,C900)</f>
        <v>98744</v>
      </c>
      <c r="D792" s="470">
        <f>SUM(D793,D819,D844,D872,D883,D890,D897,D900)</f>
        <v>62729</v>
      </c>
      <c r="E792" s="470">
        <f t="shared" si="12"/>
        <v>63.5</v>
      </c>
      <c r="F792" s="470"/>
    </row>
    <row r="793" spans="1:6">
      <c r="A793" s="467" t="s">
        <v>1575</v>
      </c>
      <c r="B793" s="468" t="s">
        <v>1576</v>
      </c>
      <c r="C793" s="470">
        <f>SUM(C794:C818)</f>
        <v>37174</v>
      </c>
      <c r="D793" s="470">
        <f>SUM(D794:D818)</f>
        <v>22381</v>
      </c>
      <c r="E793" s="470">
        <f t="shared" si="12"/>
        <v>60.2</v>
      </c>
      <c r="F793" s="470"/>
    </row>
    <row r="794" spans="1:6">
      <c r="A794" s="467" t="s">
        <v>1577</v>
      </c>
      <c r="B794" s="468" t="s">
        <v>205</v>
      </c>
      <c r="C794" s="470">
        <v>4322</v>
      </c>
      <c r="D794" s="470">
        <v>2100</v>
      </c>
      <c r="E794" s="470">
        <f t="shared" si="12"/>
        <v>48.6</v>
      </c>
      <c r="F794" s="470"/>
    </row>
    <row r="795" spans="1:6">
      <c r="A795" s="467" t="s">
        <v>1578</v>
      </c>
      <c r="B795" s="468" t="s">
        <v>207</v>
      </c>
      <c r="C795" s="470"/>
      <c r="D795" s="470"/>
      <c r="E795" s="470" t="str">
        <f t="shared" si="12"/>
        <v/>
      </c>
      <c r="F795" s="470"/>
    </row>
    <row r="796" spans="1:6">
      <c r="A796" s="467" t="s">
        <v>1579</v>
      </c>
      <c r="B796" s="468" t="s">
        <v>209</v>
      </c>
      <c r="C796" s="470"/>
      <c r="D796" s="470"/>
      <c r="E796" s="470" t="str">
        <f t="shared" si="12"/>
        <v/>
      </c>
      <c r="F796" s="470"/>
    </row>
    <row r="797" spans="1:6">
      <c r="A797" s="467" t="s">
        <v>1580</v>
      </c>
      <c r="B797" s="468" t="s">
        <v>223</v>
      </c>
      <c r="C797" s="470">
        <v>667</v>
      </c>
      <c r="D797" s="470">
        <v>910</v>
      </c>
      <c r="E797" s="470">
        <f t="shared" si="12"/>
        <v>136.4</v>
      </c>
      <c r="F797" s="470"/>
    </row>
    <row r="798" spans="1:6">
      <c r="A798" s="467" t="s">
        <v>1581</v>
      </c>
      <c r="B798" s="468" t="s">
        <v>1582</v>
      </c>
      <c r="C798" s="470"/>
      <c r="D798" s="470"/>
      <c r="E798" s="470" t="str">
        <f t="shared" si="12"/>
        <v/>
      </c>
      <c r="F798" s="470"/>
    </row>
    <row r="799" spans="1:6">
      <c r="A799" s="467" t="s">
        <v>1583</v>
      </c>
      <c r="B799" s="468" t="s">
        <v>1584</v>
      </c>
      <c r="C799" s="470">
        <v>5581</v>
      </c>
      <c r="D799" s="470"/>
      <c r="E799" s="470">
        <f t="shared" si="12"/>
        <v>0</v>
      </c>
      <c r="F799" s="470"/>
    </row>
    <row r="800" spans="1:6">
      <c r="A800" s="467" t="s">
        <v>1585</v>
      </c>
      <c r="B800" s="468" t="s">
        <v>1586</v>
      </c>
      <c r="C800" s="470">
        <v>903</v>
      </c>
      <c r="D800" s="470"/>
      <c r="E800" s="470">
        <f t="shared" si="12"/>
        <v>0</v>
      </c>
      <c r="F800" s="470"/>
    </row>
    <row r="801" spans="1:6">
      <c r="A801" s="467" t="s">
        <v>1587</v>
      </c>
      <c r="B801" s="468" t="s">
        <v>1588</v>
      </c>
      <c r="C801" s="470">
        <v>439</v>
      </c>
      <c r="D801" s="470"/>
      <c r="E801" s="470">
        <f t="shared" si="12"/>
        <v>0</v>
      </c>
      <c r="F801" s="470"/>
    </row>
    <row r="802" spans="1:6">
      <c r="A802" s="467" t="s">
        <v>1589</v>
      </c>
      <c r="B802" s="468" t="s">
        <v>1590</v>
      </c>
      <c r="C802" s="470"/>
      <c r="D802" s="470"/>
      <c r="E802" s="470" t="str">
        <f t="shared" si="12"/>
        <v/>
      </c>
      <c r="F802" s="470"/>
    </row>
    <row r="803" spans="1:6">
      <c r="A803" s="467" t="s">
        <v>1591</v>
      </c>
      <c r="B803" s="468" t="s">
        <v>1592</v>
      </c>
      <c r="C803" s="470"/>
      <c r="D803" s="470"/>
      <c r="E803" s="470" t="str">
        <f t="shared" si="12"/>
        <v/>
      </c>
      <c r="F803" s="470"/>
    </row>
    <row r="804" spans="1:6">
      <c r="A804" s="467" t="s">
        <v>1593</v>
      </c>
      <c r="B804" s="468" t="s">
        <v>1594</v>
      </c>
      <c r="C804" s="470">
        <v>667</v>
      </c>
      <c r="D804" s="470"/>
      <c r="E804" s="470">
        <f t="shared" si="12"/>
        <v>0</v>
      </c>
      <c r="F804" s="470"/>
    </row>
    <row r="805" spans="1:6">
      <c r="A805" s="467" t="s">
        <v>1595</v>
      </c>
      <c r="B805" s="468" t="s">
        <v>1596</v>
      </c>
      <c r="C805" s="470"/>
      <c r="D805" s="470"/>
      <c r="E805" s="470" t="str">
        <f t="shared" si="12"/>
        <v/>
      </c>
      <c r="F805" s="470"/>
    </row>
    <row r="806" spans="1:6">
      <c r="A806" s="467" t="s">
        <v>1597</v>
      </c>
      <c r="B806" s="468" t="s">
        <v>1598</v>
      </c>
      <c r="C806" s="470">
        <v>132</v>
      </c>
      <c r="D806" s="470"/>
      <c r="E806" s="470">
        <f t="shared" si="12"/>
        <v>0</v>
      </c>
      <c r="F806" s="470"/>
    </row>
    <row r="807" spans="1:6">
      <c r="A807" s="467" t="s">
        <v>1599</v>
      </c>
      <c r="B807" s="468" t="s">
        <v>1600</v>
      </c>
      <c r="C807" s="470"/>
      <c r="D807" s="470"/>
      <c r="E807" s="470" t="str">
        <f t="shared" si="12"/>
        <v/>
      </c>
      <c r="F807" s="470"/>
    </row>
    <row r="808" spans="1:6">
      <c r="A808" s="467" t="s">
        <v>1601</v>
      </c>
      <c r="B808" s="468" t="s">
        <v>1602</v>
      </c>
      <c r="C808" s="470">
        <v>90</v>
      </c>
      <c r="D808" s="470"/>
      <c r="E808" s="470">
        <f t="shared" si="12"/>
        <v>0</v>
      </c>
      <c r="F808" s="470"/>
    </row>
    <row r="809" spans="1:6">
      <c r="A809" s="467" t="s">
        <v>1603</v>
      </c>
      <c r="B809" s="468" t="s">
        <v>1604</v>
      </c>
      <c r="C809" s="470">
        <v>9014</v>
      </c>
      <c r="D809" s="470"/>
      <c r="E809" s="470">
        <f t="shared" si="12"/>
        <v>0</v>
      </c>
      <c r="F809" s="470"/>
    </row>
    <row r="810" spans="1:6">
      <c r="A810" s="467" t="s">
        <v>1605</v>
      </c>
      <c r="B810" s="468" t="s">
        <v>1606</v>
      </c>
      <c r="C810" s="470">
        <v>94</v>
      </c>
      <c r="D810" s="470"/>
      <c r="E810" s="470">
        <f t="shared" si="12"/>
        <v>0</v>
      </c>
      <c r="F810" s="470"/>
    </row>
    <row r="811" spans="1:6">
      <c r="A811" s="467" t="s">
        <v>1607</v>
      </c>
      <c r="B811" s="468" t="s">
        <v>1608</v>
      </c>
      <c r="C811" s="470"/>
      <c r="D811" s="470"/>
      <c r="E811" s="470" t="str">
        <f t="shared" si="12"/>
        <v/>
      </c>
      <c r="F811" s="470"/>
    </row>
    <row r="812" spans="1:6">
      <c r="A812" s="467" t="s">
        <v>1609</v>
      </c>
      <c r="B812" s="468" t="s">
        <v>1610</v>
      </c>
      <c r="C812" s="470">
        <v>320</v>
      </c>
      <c r="D812" s="470"/>
      <c r="E812" s="470">
        <f t="shared" si="12"/>
        <v>0</v>
      </c>
      <c r="F812" s="470"/>
    </row>
    <row r="813" spans="1:6">
      <c r="A813" s="467" t="s">
        <v>1611</v>
      </c>
      <c r="B813" s="468" t="s">
        <v>1612</v>
      </c>
      <c r="C813" s="470">
        <v>3</v>
      </c>
      <c r="D813" s="470"/>
      <c r="E813" s="470">
        <f t="shared" si="12"/>
        <v>0</v>
      </c>
      <c r="F813" s="470"/>
    </row>
    <row r="814" spans="1:6">
      <c r="A814" s="467" t="s">
        <v>1613</v>
      </c>
      <c r="B814" s="468" t="s">
        <v>1614</v>
      </c>
      <c r="C814" s="470">
        <v>49</v>
      </c>
      <c r="D814" s="470"/>
      <c r="E814" s="470">
        <f t="shared" si="12"/>
        <v>0</v>
      </c>
      <c r="F814" s="470"/>
    </row>
    <row r="815" spans="1:6">
      <c r="A815" s="467" t="s">
        <v>1615</v>
      </c>
      <c r="B815" s="468" t="s">
        <v>1616</v>
      </c>
      <c r="C815" s="470"/>
      <c r="D815" s="470"/>
      <c r="E815" s="470" t="str">
        <f t="shared" si="12"/>
        <v/>
      </c>
      <c r="F815" s="470"/>
    </row>
    <row r="816" spans="1:6">
      <c r="A816" s="467" t="s">
        <v>1617</v>
      </c>
      <c r="B816" s="468" t="s">
        <v>1618</v>
      </c>
      <c r="C816" s="470"/>
      <c r="D816" s="470"/>
      <c r="E816" s="470" t="str">
        <f t="shared" si="12"/>
        <v/>
      </c>
      <c r="F816" s="470"/>
    </row>
    <row r="817" spans="1:6">
      <c r="A817" s="467" t="s">
        <v>1619</v>
      </c>
      <c r="B817" s="468" t="s">
        <v>1620</v>
      </c>
      <c r="C817" s="470">
        <v>11187</v>
      </c>
      <c r="D817" s="470">
        <v>10471</v>
      </c>
      <c r="E817" s="470">
        <f t="shared" si="12"/>
        <v>93.6</v>
      </c>
      <c r="F817" s="470"/>
    </row>
    <row r="818" spans="1:6">
      <c r="A818" s="467" t="s">
        <v>1621</v>
      </c>
      <c r="B818" s="468" t="s">
        <v>1622</v>
      </c>
      <c r="C818" s="470">
        <v>3706</v>
      </c>
      <c r="D818" s="470">
        <v>8900</v>
      </c>
      <c r="E818" s="470">
        <f t="shared" si="12"/>
        <v>240.2</v>
      </c>
      <c r="F818" s="470"/>
    </row>
    <row r="819" spans="1:6">
      <c r="A819" s="467" t="s">
        <v>1623</v>
      </c>
      <c r="B819" s="468" t="s">
        <v>1624</v>
      </c>
      <c r="C819" s="470">
        <f>SUM(C820:C843)</f>
        <v>5090</v>
      </c>
      <c r="D819" s="470">
        <f>SUM(D820:D843)</f>
        <v>1120</v>
      </c>
      <c r="E819" s="470">
        <f t="shared" si="12"/>
        <v>22</v>
      </c>
      <c r="F819" s="470"/>
    </row>
    <row r="820" spans="1:6">
      <c r="A820" s="467" t="s">
        <v>1625</v>
      </c>
      <c r="B820" s="468" t="s">
        <v>205</v>
      </c>
      <c r="C820" s="470">
        <v>3145</v>
      </c>
      <c r="D820" s="470">
        <v>410</v>
      </c>
      <c r="E820" s="470">
        <f t="shared" si="12"/>
        <v>13</v>
      </c>
      <c r="F820" s="470"/>
    </row>
    <row r="821" spans="1:6">
      <c r="A821" s="467" t="s">
        <v>1626</v>
      </c>
      <c r="B821" s="468" t="s">
        <v>207</v>
      </c>
      <c r="C821" s="470"/>
      <c r="D821" s="470"/>
      <c r="E821" s="470" t="str">
        <f t="shared" si="12"/>
        <v/>
      </c>
      <c r="F821" s="470"/>
    </row>
    <row r="822" spans="1:6">
      <c r="A822" s="467" t="s">
        <v>1627</v>
      </c>
      <c r="B822" s="468" t="s">
        <v>209</v>
      </c>
      <c r="C822" s="470"/>
      <c r="D822" s="470"/>
      <c r="E822" s="470" t="str">
        <f t="shared" si="12"/>
        <v/>
      </c>
      <c r="F822" s="470"/>
    </row>
    <row r="823" spans="1:6">
      <c r="A823" s="467" t="s">
        <v>1628</v>
      </c>
      <c r="B823" s="468" t="s">
        <v>1629</v>
      </c>
      <c r="C823" s="470">
        <v>20</v>
      </c>
      <c r="D823" s="470">
        <v>20</v>
      </c>
      <c r="E823" s="470">
        <f t="shared" si="12"/>
        <v>100</v>
      </c>
      <c r="F823" s="470"/>
    </row>
    <row r="824" spans="1:6">
      <c r="A824" s="467" t="s">
        <v>1630</v>
      </c>
      <c r="B824" s="468" t="s">
        <v>1631</v>
      </c>
      <c r="C824" s="470">
        <v>1534</v>
      </c>
      <c r="D824" s="470">
        <v>690</v>
      </c>
      <c r="E824" s="470">
        <f t="shared" si="12"/>
        <v>45</v>
      </c>
      <c r="F824" s="470"/>
    </row>
    <row r="825" spans="1:6">
      <c r="A825" s="467" t="s">
        <v>1632</v>
      </c>
      <c r="B825" s="468" t="s">
        <v>1633</v>
      </c>
      <c r="C825" s="470">
        <v>5</v>
      </c>
      <c r="D825" s="470"/>
      <c r="E825" s="470">
        <f t="shared" si="12"/>
        <v>0</v>
      </c>
      <c r="F825" s="470"/>
    </row>
    <row r="826" spans="1:6">
      <c r="A826" s="467" t="s">
        <v>1634</v>
      </c>
      <c r="B826" s="468" t="s">
        <v>1635</v>
      </c>
      <c r="C826" s="470"/>
      <c r="D826" s="470"/>
      <c r="E826" s="470" t="str">
        <f t="shared" si="12"/>
        <v/>
      </c>
      <c r="F826" s="470"/>
    </row>
    <row r="827" spans="1:6">
      <c r="A827" s="467" t="s">
        <v>1636</v>
      </c>
      <c r="B827" s="468" t="s">
        <v>1637</v>
      </c>
      <c r="C827" s="470"/>
      <c r="D827" s="470"/>
      <c r="E827" s="470" t="str">
        <f t="shared" si="12"/>
        <v/>
      </c>
      <c r="F827" s="470"/>
    </row>
    <row r="828" spans="1:6">
      <c r="A828" s="467" t="s">
        <v>1638</v>
      </c>
      <c r="B828" s="468" t="s">
        <v>1639</v>
      </c>
      <c r="C828" s="470"/>
      <c r="D828" s="470"/>
      <c r="E828" s="470" t="str">
        <f t="shared" si="12"/>
        <v/>
      </c>
      <c r="F828" s="470"/>
    </row>
    <row r="829" spans="1:6">
      <c r="A829" s="467" t="s">
        <v>1640</v>
      </c>
      <c r="B829" s="468" t="s">
        <v>1641</v>
      </c>
      <c r="C829" s="470"/>
      <c r="D829" s="470"/>
      <c r="E829" s="470" t="str">
        <f t="shared" si="12"/>
        <v/>
      </c>
      <c r="F829" s="470"/>
    </row>
    <row r="830" spans="1:6">
      <c r="A830" s="467" t="s">
        <v>1642</v>
      </c>
      <c r="B830" s="468" t="s">
        <v>1643</v>
      </c>
      <c r="C830" s="470"/>
      <c r="D830" s="470"/>
      <c r="E830" s="470" t="str">
        <f t="shared" si="12"/>
        <v/>
      </c>
      <c r="F830" s="470"/>
    </row>
    <row r="831" spans="1:6">
      <c r="A831" s="467" t="s">
        <v>1644</v>
      </c>
      <c r="B831" s="468" t="s">
        <v>1645</v>
      </c>
      <c r="C831" s="470">
        <v>12</v>
      </c>
      <c r="D831" s="470"/>
      <c r="E831" s="470">
        <f t="shared" si="12"/>
        <v>0</v>
      </c>
      <c r="F831" s="470"/>
    </row>
    <row r="832" spans="1:6">
      <c r="A832" s="467" t="s">
        <v>1646</v>
      </c>
      <c r="B832" s="468" t="s">
        <v>1647</v>
      </c>
      <c r="C832" s="470"/>
      <c r="D832" s="470"/>
      <c r="E832" s="470" t="str">
        <f t="shared" si="12"/>
        <v/>
      </c>
      <c r="F832" s="470"/>
    </row>
    <row r="833" spans="1:6">
      <c r="A833" s="467" t="s">
        <v>1648</v>
      </c>
      <c r="B833" s="468" t="s">
        <v>1649</v>
      </c>
      <c r="C833" s="470"/>
      <c r="D833" s="470"/>
      <c r="E833" s="470" t="str">
        <f t="shared" si="12"/>
        <v/>
      </c>
      <c r="F833" s="470"/>
    </row>
    <row r="834" spans="1:6">
      <c r="A834" s="467" t="s">
        <v>1650</v>
      </c>
      <c r="B834" s="468" t="s">
        <v>1651</v>
      </c>
      <c r="C834" s="470"/>
      <c r="D834" s="470"/>
      <c r="E834" s="470" t="str">
        <f t="shared" si="12"/>
        <v/>
      </c>
      <c r="F834" s="470"/>
    </row>
    <row r="835" spans="1:6">
      <c r="A835" s="467" t="s">
        <v>1652</v>
      </c>
      <c r="B835" s="468" t="s">
        <v>1653</v>
      </c>
      <c r="C835" s="470"/>
      <c r="D835" s="470"/>
      <c r="E835" s="470" t="str">
        <f t="shared" si="12"/>
        <v/>
      </c>
      <c r="F835" s="470"/>
    </row>
    <row r="836" spans="1:6">
      <c r="A836" s="467" t="s">
        <v>1654</v>
      </c>
      <c r="B836" s="468" t="s">
        <v>1655</v>
      </c>
      <c r="C836" s="470"/>
      <c r="D836" s="470"/>
      <c r="E836" s="470" t="str">
        <f t="shared" si="12"/>
        <v/>
      </c>
      <c r="F836" s="470"/>
    </row>
    <row r="837" spans="1:6">
      <c r="A837" s="467" t="s">
        <v>1656</v>
      </c>
      <c r="B837" s="468" t="s">
        <v>1657</v>
      </c>
      <c r="C837" s="470"/>
      <c r="D837" s="470"/>
      <c r="E837" s="470" t="str">
        <f t="shared" ref="E837:E900" si="13">IF(C837=0,"",ROUND(D837/C837*100,1))</f>
        <v/>
      </c>
      <c r="F837" s="470"/>
    </row>
    <row r="838" spans="1:6">
      <c r="A838" s="467" t="s">
        <v>1658</v>
      </c>
      <c r="B838" s="468" t="s">
        <v>1659</v>
      </c>
      <c r="C838" s="470"/>
      <c r="D838" s="470"/>
      <c r="E838" s="470" t="str">
        <f t="shared" si="13"/>
        <v/>
      </c>
      <c r="F838" s="470"/>
    </row>
    <row r="839" spans="1:6">
      <c r="A839" s="467" t="s">
        <v>1660</v>
      </c>
      <c r="B839" s="468" t="s">
        <v>1661</v>
      </c>
      <c r="C839" s="470">
        <v>25</v>
      </c>
      <c r="D839" s="470"/>
      <c r="E839" s="470">
        <f t="shared" si="13"/>
        <v>0</v>
      </c>
      <c r="F839" s="470"/>
    </row>
    <row r="840" spans="1:6">
      <c r="A840" s="467" t="s">
        <v>1662</v>
      </c>
      <c r="B840" s="468" t="s">
        <v>1663</v>
      </c>
      <c r="C840" s="470"/>
      <c r="D840" s="470"/>
      <c r="E840" s="470" t="str">
        <f t="shared" si="13"/>
        <v/>
      </c>
      <c r="F840" s="470"/>
    </row>
    <row r="841" spans="1:6">
      <c r="A841" s="467" t="s">
        <v>1664</v>
      </c>
      <c r="B841" s="468" t="s">
        <v>1665</v>
      </c>
      <c r="C841" s="470"/>
      <c r="D841" s="470"/>
      <c r="E841" s="470" t="str">
        <f t="shared" si="13"/>
        <v/>
      </c>
      <c r="F841" s="470"/>
    </row>
    <row r="842" spans="1:6">
      <c r="A842" s="467" t="s">
        <v>1666</v>
      </c>
      <c r="B842" s="468" t="s">
        <v>1594</v>
      </c>
      <c r="C842" s="470"/>
      <c r="D842" s="470"/>
      <c r="E842" s="470" t="str">
        <f t="shared" si="13"/>
        <v/>
      </c>
      <c r="F842" s="470"/>
    </row>
    <row r="843" spans="1:6">
      <c r="A843" s="467" t="s">
        <v>1667</v>
      </c>
      <c r="B843" s="468" t="s">
        <v>1668</v>
      </c>
      <c r="C843" s="470">
        <v>349</v>
      </c>
      <c r="D843" s="470"/>
      <c r="E843" s="470">
        <f t="shared" si="13"/>
        <v>0</v>
      </c>
      <c r="F843" s="470"/>
    </row>
    <row r="844" spans="1:6">
      <c r="A844" s="467" t="s">
        <v>1669</v>
      </c>
      <c r="B844" s="468" t="s">
        <v>1670</v>
      </c>
      <c r="C844" s="470">
        <f>SUM(C845:C871)</f>
        <v>10090</v>
      </c>
      <c r="D844" s="470">
        <f>SUM(D845:D871)</f>
        <v>7565</v>
      </c>
      <c r="E844" s="470">
        <f t="shared" si="13"/>
        <v>75</v>
      </c>
      <c r="F844" s="470"/>
    </row>
    <row r="845" spans="1:6">
      <c r="A845" s="467" t="s">
        <v>1671</v>
      </c>
      <c r="B845" s="468" t="s">
        <v>205</v>
      </c>
      <c r="C845" s="470">
        <v>1619</v>
      </c>
      <c r="D845" s="470">
        <v>1365</v>
      </c>
      <c r="E845" s="470">
        <f t="shared" si="13"/>
        <v>84.3</v>
      </c>
      <c r="F845" s="470"/>
    </row>
    <row r="846" spans="1:6">
      <c r="A846" s="467" t="s">
        <v>1672</v>
      </c>
      <c r="B846" s="468" t="s">
        <v>207</v>
      </c>
      <c r="C846" s="470"/>
      <c r="D846" s="470"/>
      <c r="E846" s="470" t="str">
        <f t="shared" si="13"/>
        <v/>
      </c>
      <c r="F846" s="470"/>
    </row>
    <row r="847" spans="1:6">
      <c r="A847" s="467" t="s">
        <v>1673</v>
      </c>
      <c r="B847" s="468" t="s">
        <v>209</v>
      </c>
      <c r="C847" s="470"/>
      <c r="D847" s="470"/>
      <c r="E847" s="470" t="str">
        <f t="shared" si="13"/>
        <v/>
      </c>
      <c r="F847" s="470"/>
    </row>
    <row r="848" spans="1:6">
      <c r="A848" s="467" t="s">
        <v>1674</v>
      </c>
      <c r="B848" s="468" t="s">
        <v>1675</v>
      </c>
      <c r="C848" s="470"/>
      <c r="D848" s="470"/>
      <c r="E848" s="470" t="str">
        <f t="shared" si="13"/>
        <v/>
      </c>
      <c r="F848" s="470"/>
    </row>
    <row r="849" spans="1:6">
      <c r="A849" s="467" t="s">
        <v>1676</v>
      </c>
      <c r="B849" s="468" t="s">
        <v>1677</v>
      </c>
      <c r="C849" s="470">
        <v>1000</v>
      </c>
      <c r="D849" s="470">
        <v>100</v>
      </c>
      <c r="E849" s="470">
        <f t="shared" si="13"/>
        <v>10</v>
      </c>
      <c r="F849" s="470"/>
    </row>
    <row r="850" spans="1:6">
      <c r="A850" s="467" t="s">
        <v>1678</v>
      </c>
      <c r="B850" s="468" t="s">
        <v>1679</v>
      </c>
      <c r="C850" s="470">
        <v>416</v>
      </c>
      <c r="D850" s="470">
        <v>100</v>
      </c>
      <c r="E850" s="470">
        <f t="shared" si="13"/>
        <v>24</v>
      </c>
      <c r="F850" s="470"/>
    </row>
    <row r="851" spans="1:6">
      <c r="A851" s="467" t="s">
        <v>1680</v>
      </c>
      <c r="B851" s="468" t="s">
        <v>1681</v>
      </c>
      <c r="C851" s="470"/>
      <c r="D851" s="470"/>
      <c r="E851" s="470" t="str">
        <f t="shared" si="13"/>
        <v/>
      </c>
      <c r="F851" s="470"/>
    </row>
    <row r="852" spans="1:6">
      <c r="A852" s="467" t="s">
        <v>1682</v>
      </c>
      <c r="B852" s="468" t="s">
        <v>1683</v>
      </c>
      <c r="C852" s="470"/>
      <c r="D852" s="470"/>
      <c r="E852" s="470" t="str">
        <f t="shared" si="13"/>
        <v/>
      </c>
      <c r="F852" s="470"/>
    </row>
    <row r="853" spans="1:6">
      <c r="A853" s="467" t="s">
        <v>1684</v>
      </c>
      <c r="B853" s="468" t="s">
        <v>1685</v>
      </c>
      <c r="C853" s="470"/>
      <c r="D853" s="470"/>
      <c r="E853" s="470" t="str">
        <f t="shared" si="13"/>
        <v/>
      </c>
      <c r="F853" s="470"/>
    </row>
    <row r="854" spans="1:6">
      <c r="A854" s="467" t="s">
        <v>1686</v>
      </c>
      <c r="B854" s="468" t="s">
        <v>1687</v>
      </c>
      <c r="C854" s="470">
        <v>50</v>
      </c>
      <c r="D854" s="470"/>
      <c r="E854" s="470">
        <f t="shared" si="13"/>
        <v>0</v>
      </c>
      <c r="F854" s="470"/>
    </row>
    <row r="855" spans="1:6">
      <c r="A855" s="467" t="s">
        <v>1688</v>
      </c>
      <c r="B855" s="468" t="s">
        <v>1689</v>
      </c>
      <c r="C855" s="470">
        <v>46</v>
      </c>
      <c r="D855" s="470"/>
      <c r="E855" s="470">
        <f t="shared" si="13"/>
        <v>0</v>
      </c>
      <c r="F855" s="470"/>
    </row>
    <row r="856" spans="1:6">
      <c r="A856" s="467" t="s">
        <v>1690</v>
      </c>
      <c r="B856" s="468" t="s">
        <v>1691</v>
      </c>
      <c r="C856" s="470"/>
      <c r="D856" s="470"/>
      <c r="E856" s="470" t="str">
        <f t="shared" si="13"/>
        <v/>
      </c>
      <c r="F856" s="470"/>
    </row>
    <row r="857" spans="1:6">
      <c r="A857" s="467" t="s">
        <v>1692</v>
      </c>
      <c r="B857" s="468" t="s">
        <v>1693</v>
      </c>
      <c r="C857" s="470"/>
      <c r="D857" s="470"/>
      <c r="E857" s="470" t="str">
        <f t="shared" si="13"/>
        <v/>
      </c>
      <c r="F857" s="470"/>
    </row>
    <row r="858" spans="1:6">
      <c r="A858" s="467" t="s">
        <v>1694</v>
      </c>
      <c r="B858" s="468" t="s">
        <v>1695</v>
      </c>
      <c r="C858" s="470">
        <v>556</v>
      </c>
      <c r="D858" s="470"/>
      <c r="E858" s="470">
        <f t="shared" si="13"/>
        <v>0</v>
      </c>
      <c r="F858" s="470"/>
    </row>
    <row r="859" spans="1:6">
      <c r="A859" s="467" t="s">
        <v>1696</v>
      </c>
      <c r="B859" s="468" t="s">
        <v>1697</v>
      </c>
      <c r="C859" s="470">
        <v>165</v>
      </c>
      <c r="D859" s="470"/>
      <c r="E859" s="470">
        <f t="shared" si="13"/>
        <v>0</v>
      </c>
      <c r="F859" s="470"/>
    </row>
    <row r="860" spans="1:6">
      <c r="A860" s="467" t="s">
        <v>1698</v>
      </c>
      <c r="B860" s="468" t="s">
        <v>1699</v>
      </c>
      <c r="C860" s="470">
        <v>659</v>
      </c>
      <c r="D860" s="470"/>
      <c r="E860" s="470">
        <f t="shared" si="13"/>
        <v>0</v>
      </c>
      <c r="F860" s="470"/>
    </row>
    <row r="861" spans="1:6">
      <c r="A861" s="467" t="s">
        <v>1700</v>
      </c>
      <c r="B861" s="468" t="s">
        <v>1701</v>
      </c>
      <c r="C861" s="470"/>
      <c r="D861" s="470"/>
      <c r="E861" s="470" t="str">
        <f t="shared" si="13"/>
        <v/>
      </c>
      <c r="F861" s="470"/>
    </row>
    <row r="862" spans="1:6">
      <c r="A862" s="467" t="s">
        <v>1702</v>
      </c>
      <c r="B862" s="468" t="s">
        <v>1703</v>
      </c>
      <c r="C862" s="470"/>
      <c r="D862" s="470"/>
      <c r="E862" s="470" t="str">
        <f t="shared" si="13"/>
        <v/>
      </c>
      <c r="F862" s="470"/>
    </row>
    <row r="863" spans="1:6">
      <c r="A863" s="467" t="s">
        <v>1704</v>
      </c>
      <c r="B863" s="468" t="s">
        <v>1705</v>
      </c>
      <c r="C863" s="470">
        <v>4021</v>
      </c>
      <c r="D863" s="470"/>
      <c r="E863" s="470">
        <f t="shared" si="13"/>
        <v>0</v>
      </c>
      <c r="F863" s="470"/>
    </row>
    <row r="864" spans="1:6">
      <c r="A864" s="467" t="s">
        <v>1706</v>
      </c>
      <c r="B864" s="468" t="s">
        <v>1707</v>
      </c>
      <c r="C864" s="470">
        <v>244</v>
      </c>
      <c r="D864" s="470"/>
      <c r="E864" s="470">
        <f t="shared" si="13"/>
        <v>0</v>
      </c>
      <c r="F864" s="470"/>
    </row>
    <row r="865" spans="1:6">
      <c r="A865" s="467" t="s">
        <v>1708</v>
      </c>
      <c r="B865" s="468" t="s">
        <v>1709</v>
      </c>
      <c r="C865" s="470"/>
      <c r="D865" s="470"/>
      <c r="E865" s="470" t="str">
        <f t="shared" si="13"/>
        <v/>
      </c>
      <c r="F865" s="470"/>
    </row>
    <row r="866" spans="1:6">
      <c r="A866" s="467" t="s">
        <v>1710</v>
      </c>
      <c r="B866" s="468" t="s">
        <v>1653</v>
      </c>
      <c r="C866" s="470"/>
      <c r="D866" s="470"/>
      <c r="E866" s="470" t="str">
        <f t="shared" si="13"/>
        <v/>
      </c>
      <c r="F866" s="470"/>
    </row>
    <row r="867" spans="1:6">
      <c r="A867" s="467" t="s">
        <v>1711</v>
      </c>
      <c r="B867" s="468" t="s">
        <v>1712</v>
      </c>
      <c r="C867" s="470"/>
      <c r="D867" s="470"/>
      <c r="E867" s="470" t="str">
        <f t="shared" si="13"/>
        <v/>
      </c>
      <c r="F867" s="470"/>
    </row>
    <row r="868" spans="1:6">
      <c r="A868" s="467" t="s">
        <v>1713</v>
      </c>
      <c r="B868" s="468" t="s">
        <v>1714</v>
      </c>
      <c r="C868" s="470"/>
      <c r="D868" s="470"/>
      <c r="E868" s="470" t="str">
        <f t="shared" si="13"/>
        <v/>
      </c>
      <c r="F868" s="470"/>
    </row>
    <row r="869" spans="1:6">
      <c r="A869" s="467" t="s">
        <v>1715</v>
      </c>
      <c r="B869" s="468" t="s">
        <v>1716</v>
      </c>
      <c r="C869" s="470"/>
      <c r="D869" s="470"/>
      <c r="E869" s="470" t="str">
        <f t="shared" si="13"/>
        <v/>
      </c>
      <c r="F869" s="470"/>
    </row>
    <row r="870" spans="1:6">
      <c r="A870" s="467" t="s">
        <v>1717</v>
      </c>
      <c r="B870" s="468" t="s">
        <v>1718</v>
      </c>
      <c r="C870" s="470"/>
      <c r="D870" s="470"/>
      <c r="E870" s="470" t="str">
        <f t="shared" si="13"/>
        <v/>
      </c>
      <c r="F870" s="470"/>
    </row>
    <row r="871" spans="1:6">
      <c r="A871" s="467" t="s">
        <v>1719</v>
      </c>
      <c r="B871" s="468" t="s">
        <v>1720</v>
      </c>
      <c r="C871" s="470">
        <v>1314</v>
      </c>
      <c r="D871" s="470">
        <v>6000</v>
      </c>
      <c r="E871" s="470">
        <f t="shared" si="13"/>
        <v>456.6</v>
      </c>
      <c r="F871" s="470"/>
    </row>
    <row r="872" spans="1:6">
      <c r="A872" s="467" t="s">
        <v>1721</v>
      </c>
      <c r="B872" s="468" t="s">
        <v>1722</v>
      </c>
      <c r="C872" s="470">
        <f>SUM(C873:C882)</f>
        <v>17262</v>
      </c>
      <c r="D872" s="470">
        <f>SUM(D873:D882)</f>
        <v>16970</v>
      </c>
      <c r="E872" s="470">
        <f t="shared" si="13"/>
        <v>98.3</v>
      </c>
      <c r="F872" s="470"/>
    </row>
    <row r="873" spans="1:6">
      <c r="A873" s="467" t="s">
        <v>1723</v>
      </c>
      <c r="B873" s="468" t="s">
        <v>205</v>
      </c>
      <c r="C873" s="470"/>
      <c r="D873" s="470"/>
      <c r="E873" s="470" t="str">
        <f t="shared" si="13"/>
        <v/>
      </c>
      <c r="F873" s="470"/>
    </row>
    <row r="874" spans="1:6">
      <c r="A874" s="467" t="s">
        <v>1724</v>
      </c>
      <c r="B874" s="468" t="s">
        <v>207</v>
      </c>
      <c r="C874" s="470"/>
      <c r="D874" s="470"/>
      <c r="E874" s="470" t="str">
        <f t="shared" si="13"/>
        <v/>
      </c>
      <c r="F874" s="470"/>
    </row>
    <row r="875" spans="1:6">
      <c r="A875" s="467" t="s">
        <v>1725</v>
      </c>
      <c r="B875" s="468" t="s">
        <v>209</v>
      </c>
      <c r="C875" s="470"/>
      <c r="D875" s="470"/>
      <c r="E875" s="470" t="str">
        <f t="shared" si="13"/>
        <v/>
      </c>
      <c r="F875" s="470"/>
    </row>
    <row r="876" spans="1:6">
      <c r="A876" s="467" t="s">
        <v>1726</v>
      </c>
      <c r="B876" s="468" t="s">
        <v>1727</v>
      </c>
      <c r="C876" s="470"/>
      <c r="D876" s="470">
        <v>3500</v>
      </c>
      <c r="E876" s="470" t="str">
        <f t="shared" si="13"/>
        <v/>
      </c>
      <c r="F876" s="470"/>
    </row>
    <row r="877" spans="1:6">
      <c r="A877" s="467" t="s">
        <v>1728</v>
      </c>
      <c r="B877" s="468" t="s">
        <v>1729</v>
      </c>
      <c r="C877" s="470"/>
      <c r="D877" s="470">
        <v>6000</v>
      </c>
      <c r="E877" s="470" t="str">
        <f t="shared" si="13"/>
        <v/>
      </c>
      <c r="F877" s="470"/>
    </row>
    <row r="878" spans="1:6">
      <c r="A878" s="467" t="s">
        <v>1730</v>
      </c>
      <c r="B878" s="468" t="s">
        <v>1731</v>
      </c>
      <c r="C878" s="470"/>
      <c r="D878" s="470"/>
      <c r="E878" s="470" t="str">
        <f t="shared" si="13"/>
        <v/>
      </c>
      <c r="F878" s="470"/>
    </row>
    <row r="879" spans="1:6">
      <c r="A879" s="467" t="s">
        <v>1732</v>
      </c>
      <c r="B879" s="468" t="s">
        <v>1733</v>
      </c>
      <c r="C879" s="470">
        <v>93</v>
      </c>
      <c r="D879" s="470"/>
      <c r="E879" s="470">
        <f t="shared" si="13"/>
        <v>0</v>
      </c>
      <c r="F879" s="470"/>
    </row>
    <row r="880" spans="1:6">
      <c r="A880" s="467" t="s">
        <v>1734</v>
      </c>
      <c r="B880" s="468" t="s">
        <v>1735</v>
      </c>
      <c r="C880" s="470"/>
      <c r="D880" s="470"/>
      <c r="E880" s="470" t="str">
        <f t="shared" si="13"/>
        <v/>
      </c>
      <c r="F880" s="470"/>
    </row>
    <row r="881" spans="1:6">
      <c r="A881" s="467" t="s">
        <v>1736</v>
      </c>
      <c r="B881" s="468" t="s">
        <v>1737</v>
      </c>
      <c r="C881" s="470"/>
      <c r="D881" s="470"/>
      <c r="E881" s="470" t="str">
        <f t="shared" si="13"/>
        <v/>
      </c>
      <c r="F881" s="470"/>
    </row>
    <row r="882" spans="1:6">
      <c r="A882" s="467" t="s">
        <v>1738</v>
      </c>
      <c r="B882" s="468" t="s">
        <v>1739</v>
      </c>
      <c r="C882" s="470">
        <v>17169</v>
      </c>
      <c r="D882" s="470">
        <v>7470</v>
      </c>
      <c r="E882" s="470">
        <f t="shared" si="13"/>
        <v>43.5</v>
      </c>
      <c r="F882" s="470"/>
    </row>
    <row r="883" spans="1:6">
      <c r="A883" s="467" t="s">
        <v>1740</v>
      </c>
      <c r="B883" s="468" t="s">
        <v>1741</v>
      </c>
      <c r="C883" s="470">
        <f>SUM(C884:C889)</f>
        <v>10773</v>
      </c>
      <c r="D883" s="470">
        <f>SUM(D884:D889)</f>
        <v>6693</v>
      </c>
      <c r="E883" s="470">
        <f t="shared" si="13"/>
        <v>62.1</v>
      </c>
      <c r="F883" s="470"/>
    </row>
    <row r="884" spans="1:6">
      <c r="A884" s="467" t="s">
        <v>1742</v>
      </c>
      <c r="B884" s="468" t="s">
        <v>1743</v>
      </c>
      <c r="C884" s="470">
        <v>4542</v>
      </c>
      <c r="D884" s="470">
        <v>1800</v>
      </c>
      <c r="E884" s="470">
        <f t="shared" si="13"/>
        <v>39.6</v>
      </c>
      <c r="F884" s="470"/>
    </row>
    <row r="885" spans="1:6">
      <c r="A885" s="467" t="s">
        <v>1744</v>
      </c>
      <c r="B885" s="468" t="s">
        <v>1745</v>
      </c>
      <c r="C885" s="470"/>
      <c r="D885" s="470"/>
      <c r="E885" s="470" t="str">
        <f t="shared" si="13"/>
        <v/>
      </c>
      <c r="F885" s="470"/>
    </row>
    <row r="886" spans="1:6">
      <c r="A886" s="467" t="s">
        <v>1746</v>
      </c>
      <c r="B886" s="468" t="s">
        <v>1747</v>
      </c>
      <c r="C886" s="470">
        <v>5201</v>
      </c>
      <c r="D886" s="470">
        <v>4893</v>
      </c>
      <c r="E886" s="470">
        <f t="shared" si="13"/>
        <v>94.1</v>
      </c>
      <c r="F886" s="470"/>
    </row>
    <row r="887" spans="1:6">
      <c r="A887" s="467" t="s">
        <v>1748</v>
      </c>
      <c r="B887" s="468" t="s">
        <v>1749</v>
      </c>
      <c r="C887" s="470"/>
      <c r="D887" s="470"/>
      <c r="E887" s="470" t="str">
        <f t="shared" si="13"/>
        <v/>
      </c>
      <c r="F887" s="470"/>
    </row>
    <row r="888" spans="1:6">
      <c r="A888" s="467" t="s">
        <v>1750</v>
      </c>
      <c r="B888" s="468" t="s">
        <v>1751</v>
      </c>
      <c r="C888" s="470"/>
      <c r="D888" s="470"/>
      <c r="E888" s="470" t="str">
        <f t="shared" si="13"/>
        <v/>
      </c>
      <c r="F888" s="470"/>
    </row>
    <row r="889" spans="1:6">
      <c r="A889" s="467" t="s">
        <v>1752</v>
      </c>
      <c r="B889" s="468" t="s">
        <v>1753</v>
      </c>
      <c r="C889" s="470">
        <v>1030</v>
      </c>
      <c r="D889" s="470"/>
      <c r="E889" s="470">
        <f t="shared" si="13"/>
        <v>0</v>
      </c>
      <c r="F889" s="470"/>
    </row>
    <row r="890" spans="1:6">
      <c r="A890" s="467" t="s">
        <v>1754</v>
      </c>
      <c r="B890" s="468" t="s">
        <v>1755</v>
      </c>
      <c r="C890" s="470">
        <f>SUM(C891:C896)</f>
        <v>11926</v>
      </c>
      <c r="D890" s="470">
        <f>SUM(D891:D896)</f>
        <v>0</v>
      </c>
      <c r="E890" s="470">
        <f t="shared" si="13"/>
        <v>0</v>
      </c>
      <c r="F890" s="470"/>
    </row>
    <row r="891" spans="1:6">
      <c r="A891" s="467" t="s">
        <v>1756</v>
      </c>
      <c r="B891" s="468" t="s">
        <v>1757</v>
      </c>
      <c r="C891" s="470"/>
      <c r="D891" s="470"/>
      <c r="E891" s="470" t="str">
        <f t="shared" si="13"/>
        <v/>
      </c>
      <c r="F891" s="470"/>
    </row>
    <row r="892" spans="1:6">
      <c r="A892" s="467" t="s">
        <v>1758</v>
      </c>
      <c r="B892" s="468" t="s">
        <v>1759</v>
      </c>
      <c r="C892" s="470"/>
      <c r="D892" s="470"/>
      <c r="E892" s="470" t="str">
        <f t="shared" si="13"/>
        <v/>
      </c>
      <c r="F892" s="470"/>
    </row>
    <row r="893" spans="1:6">
      <c r="A893" s="467" t="s">
        <v>1760</v>
      </c>
      <c r="B893" s="468" t="s">
        <v>1761</v>
      </c>
      <c r="C893" s="470">
        <v>8465</v>
      </c>
      <c r="D893" s="470"/>
      <c r="E893" s="470">
        <f t="shared" si="13"/>
        <v>0</v>
      </c>
      <c r="F893" s="470"/>
    </row>
    <row r="894" spans="1:6">
      <c r="A894" s="467" t="s">
        <v>1762</v>
      </c>
      <c r="B894" s="468" t="s">
        <v>1763</v>
      </c>
      <c r="C894" s="470"/>
      <c r="D894" s="470"/>
      <c r="E894" s="470" t="str">
        <f t="shared" si="13"/>
        <v/>
      </c>
      <c r="F894" s="470"/>
    </row>
    <row r="895" spans="1:6">
      <c r="A895" s="467" t="s">
        <v>1764</v>
      </c>
      <c r="B895" s="468" t="s">
        <v>1765</v>
      </c>
      <c r="C895" s="470"/>
      <c r="D895" s="470"/>
      <c r="E895" s="470" t="str">
        <f t="shared" si="13"/>
        <v/>
      </c>
      <c r="F895" s="470"/>
    </row>
    <row r="896" spans="1:6">
      <c r="A896" s="467" t="s">
        <v>1766</v>
      </c>
      <c r="B896" s="468" t="s">
        <v>1767</v>
      </c>
      <c r="C896" s="470">
        <v>3461</v>
      </c>
      <c r="D896" s="470"/>
      <c r="E896" s="470">
        <f t="shared" si="13"/>
        <v>0</v>
      </c>
      <c r="F896" s="470"/>
    </row>
    <row r="897" spans="1:6">
      <c r="A897" s="467" t="s">
        <v>1768</v>
      </c>
      <c r="B897" s="468" t="s">
        <v>1769</v>
      </c>
      <c r="C897" s="470">
        <f>SUM(C898:C899)</f>
        <v>0</v>
      </c>
      <c r="D897" s="470">
        <f>SUM(D898:D899)</f>
        <v>0</v>
      </c>
      <c r="E897" s="470" t="str">
        <f t="shared" si="13"/>
        <v/>
      </c>
      <c r="F897" s="470"/>
    </row>
    <row r="898" spans="1:6">
      <c r="A898" s="467" t="s">
        <v>1770</v>
      </c>
      <c r="B898" s="468" t="s">
        <v>1771</v>
      </c>
      <c r="C898" s="470"/>
      <c r="D898" s="470"/>
      <c r="E898" s="470" t="str">
        <f t="shared" si="13"/>
        <v/>
      </c>
      <c r="F898" s="470"/>
    </row>
    <row r="899" spans="1:6">
      <c r="A899" s="467" t="s">
        <v>1772</v>
      </c>
      <c r="B899" s="468" t="s">
        <v>1773</v>
      </c>
      <c r="C899" s="470"/>
      <c r="D899" s="470"/>
      <c r="E899" s="470" t="str">
        <f t="shared" si="13"/>
        <v/>
      </c>
      <c r="F899" s="470"/>
    </row>
    <row r="900" spans="1:6">
      <c r="A900" s="467" t="s">
        <v>1774</v>
      </c>
      <c r="B900" s="468" t="s">
        <v>1775</v>
      </c>
      <c r="C900" s="470">
        <f>SUM(C901:C902)</f>
        <v>6429</v>
      </c>
      <c r="D900" s="470">
        <f>SUM(D901:D902)</f>
        <v>8000</v>
      </c>
      <c r="E900" s="470">
        <f t="shared" si="13"/>
        <v>124.4</v>
      </c>
      <c r="F900" s="470"/>
    </row>
    <row r="901" spans="1:6">
      <c r="A901" s="467" t="s">
        <v>1776</v>
      </c>
      <c r="B901" s="468" t="s">
        <v>1777</v>
      </c>
      <c r="C901" s="470"/>
      <c r="D901" s="470"/>
      <c r="E901" s="470" t="str">
        <f t="shared" ref="E901:E964" si="14">IF(C901=0,"",ROUND(D901/C901*100,1))</f>
        <v/>
      </c>
      <c r="F901" s="470"/>
    </row>
    <row r="902" spans="1:6">
      <c r="A902" s="467" t="s">
        <v>1778</v>
      </c>
      <c r="B902" s="468" t="s">
        <v>1779</v>
      </c>
      <c r="C902" s="470">
        <v>6429</v>
      </c>
      <c r="D902" s="470">
        <v>8000</v>
      </c>
      <c r="E902" s="470">
        <f t="shared" si="14"/>
        <v>124.4</v>
      </c>
      <c r="F902" s="470"/>
    </row>
    <row r="903" spans="1:6">
      <c r="A903" s="467" t="s">
        <v>1780</v>
      </c>
      <c r="B903" s="468" t="s">
        <v>1781</v>
      </c>
      <c r="C903" s="470">
        <f>SUM(C904,C927,C937,C947,C952,C959,C964)</f>
        <v>5673</v>
      </c>
      <c r="D903" s="470">
        <f>SUM(D904,D927,D937,D947,D952,D959,D964,)</f>
        <v>11360</v>
      </c>
      <c r="E903" s="470">
        <f t="shared" si="14"/>
        <v>200.2</v>
      </c>
      <c r="F903" s="470"/>
    </row>
    <row r="904" spans="1:6">
      <c r="A904" s="467" t="s">
        <v>1782</v>
      </c>
      <c r="B904" s="468" t="s">
        <v>1783</v>
      </c>
      <c r="C904" s="470">
        <f>SUM(C905:C926)</f>
        <v>4140</v>
      </c>
      <c r="D904" s="470">
        <f>SUM(D905:D926)</f>
        <v>8960</v>
      </c>
      <c r="E904" s="470">
        <f t="shared" si="14"/>
        <v>216.4</v>
      </c>
      <c r="F904" s="470"/>
    </row>
    <row r="905" spans="1:6">
      <c r="A905" s="467" t="s">
        <v>1784</v>
      </c>
      <c r="B905" s="468" t="s">
        <v>205</v>
      </c>
      <c r="C905" s="470">
        <v>780</v>
      </c>
      <c r="D905" s="470">
        <v>160</v>
      </c>
      <c r="E905" s="470">
        <f t="shared" si="14"/>
        <v>20.5</v>
      </c>
      <c r="F905" s="470"/>
    </row>
    <row r="906" spans="1:6">
      <c r="A906" s="467" t="s">
        <v>1785</v>
      </c>
      <c r="B906" s="468" t="s">
        <v>207</v>
      </c>
      <c r="C906" s="470"/>
      <c r="D906" s="470"/>
      <c r="E906" s="470" t="str">
        <f t="shared" si="14"/>
        <v/>
      </c>
      <c r="F906" s="470"/>
    </row>
    <row r="907" spans="1:6">
      <c r="A907" s="467" t="s">
        <v>1786</v>
      </c>
      <c r="B907" s="468" t="s">
        <v>209</v>
      </c>
      <c r="C907" s="470"/>
      <c r="D907" s="470"/>
      <c r="E907" s="470" t="str">
        <f t="shared" si="14"/>
        <v/>
      </c>
      <c r="F907" s="470"/>
    </row>
    <row r="908" spans="1:6">
      <c r="A908" s="467" t="s">
        <v>1787</v>
      </c>
      <c r="B908" s="468" t="s">
        <v>1788</v>
      </c>
      <c r="C908" s="470">
        <v>1677</v>
      </c>
      <c r="D908" s="470">
        <v>1600</v>
      </c>
      <c r="E908" s="470">
        <f t="shared" si="14"/>
        <v>95.4</v>
      </c>
      <c r="F908" s="470"/>
    </row>
    <row r="909" spans="1:6">
      <c r="A909" s="467" t="s">
        <v>1789</v>
      </c>
      <c r="B909" s="468" t="s">
        <v>1790</v>
      </c>
      <c r="C909" s="470">
        <v>1551</v>
      </c>
      <c r="D909" s="470">
        <v>1500</v>
      </c>
      <c r="E909" s="470">
        <f t="shared" si="14"/>
        <v>96.7</v>
      </c>
      <c r="F909" s="470"/>
    </row>
    <row r="910" spans="1:6">
      <c r="A910" s="467" t="s">
        <v>1791</v>
      </c>
      <c r="B910" s="468" t="s">
        <v>1792</v>
      </c>
      <c r="C910" s="470"/>
      <c r="D910" s="470"/>
      <c r="E910" s="470" t="str">
        <f t="shared" si="14"/>
        <v/>
      </c>
      <c r="F910" s="470"/>
    </row>
    <row r="911" spans="1:6">
      <c r="A911" s="467" t="s">
        <v>1793</v>
      </c>
      <c r="B911" s="468" t="s">
        <v>1794</v>
      </c>
      <c r="C911" s="470"/>
      <c r="D911" s="470"/>
      <c r="E911" s="470" t="str">
        <f t="shared" si="14"/>
        <v/>
      </c>
      <c r="F911" s="470"/>
    </row>
    <row r="912" spans="1:6">
      <c r="A912" s="467" t="s">
        <v>1795</v>
      </c>
      <c r="B912" s="468" t="s">
        <v>1796</v>
      </c>
      <c r="C912" s="470"/>
      <c r="D912" s="470"/>
      <c r="E912" s="470" t="str">
        <f t="shared" si="14"/>
        <v/>
      </c>
      <c r="F912" s="470"/>
    </row>
    <row r="913" spans="1:6">
      <c r="A913" s="467" t="s">
        <v>1797</v>
      </c>
      <c r="B913" s="468" t="s">
        <v>1798</v>
      </c>
      <c r="C913" s="470">
        <v>30</v>
      </c>
      <c r="D913" s="470"/>
      <c r="E913" s="470">
        <f t="shared" si="14"/>
        <v>0</v>
      </c>
      <c r="F913" s="470"/>
    </row>
    <row r="914" spans="1:6">
      <c r="A914" s="467" t="s">
        <v>1799</v>
      </c>
      <c r="B914" s="468" t="s">
        <v>1800</v>
      </c>
      <c r="C914" s="470"/>
      <c r="D914" s="470"/>
      <c r="E914" s="470" t="str">
        <f t="shared" si="14"/>
        <v/>
      </c>
      <c r="F914" s="470"/>
    </row>
    <row r="915" spans="1:6">
      <c r="A915" s="467" t="s">
        <v>1801</v>
      </c>
      <c r="B915" s="468" t="s">
        <v>1802</v>
      </c>
      <c r="C915" s="470"/>
      <c r="D915" s="470"/>
      <c r="E915" s="470" t="str">
        <f t="shared" si="14"/>
        <v/>
      </c>
      <c r="F915" s="470"/>
    </row>
    <row r="916" spans="1:6">
      <c r="A916" s="467" t="s">
        <v>1803</v>
      </c>
      <c r="B916" s="468" t="s">
        <v>1804</v>
      </c>
      <c r="C916" s="470"/>
      <c r="D916" s="470"/>
      <c r="E916" s="470" t="str">
        <f t="shared" si="14"/>
        <v/>
      </c>
      <c r="F916" s="470"/>
    </row>
    <row r="917" spans="1:6">
      <c r="A917" s="467" t="s">
        <v>1805</v>
      </c>
      <c r="B917" s="468" t="s">
        <v>1806</v>
      </c>
      <c r="C917" s="470"/>
      <c r="D917" s="470"/>
      <c r="E917" s="470" t="str">
        <f t="shared" si="14"/>
        <v/>
      </c>
      <c r="F917" s="470"/>
    </row>
    <row r="918" spans="1:6">
      <c r="A918" s="467" t="s">
        <v>1807</v>
      </c>
      <c r="B918" s="468" t="s">
        <v>1808</v>
      </c>
      <c r="C918" s="470"/>
      <c r="D918" s="470"/>
      <c r="E918" s="470" t="str">
        <f t="shared" si="14"/>
        <v/>
      </c>
      <c r="F918" s="470"/>
    </row>
    <row r="919" spans="1:6">
      <c r="A919" s="467" t="s">
        <v>1809</v>
      </c>
      <c r="B919" s="468" t="s">
        <v>1810</v>
      </c>
      <c r="C919" s="470"/>
      <c r="D919" s="470"/>
      <c r="E919" s="470" t="str">
        <f t="shared" si="14"/>
        <v/>
      </c>
      <c r="F919" s="470"/>
    </row>
    <row r="920" spans="1:6">
      <c r="A920" s="467" t="s">
        <v>1811</v>
      </c>
      <c r="B920" s="468" t="s">
        <v>1812</v>
      </c>
      <c r="C920" s="470"/>
      <c r="D920" s="470"/>
      <c r="E920" s="470" t="str">
        <f t="shared" si="14"/>
        <v/>
      </c>
      <c r="F920" s="470"/>
    </row>
    <row r="921" spans="1:6">
      <c r="A921" s="467" t="s">
        <v>1813</v>
      </c>
      <c r="B921" s="468" t="s">
        <v>1814</v>
      </c>
      <c r="C921" s="470"/>
      <c r="D921" s="470"/>
      <c r="E921" s="470" t="str">
        <f t="shared" si="14"/>
        <v/>
      </c>
      <c r="F921" s="470"/>
    </row>
    <row r="922" spans="1:6">
      <c r="A922" s="467" t="s">
        <v>1815</v>
      </c>
      <c r="B922" s="468" t="s">
        <v>1816</v>
      </c>
      <c r="C922" s="470"/>
      <c r="D922" s="470"/>
      <c r="E922" s="470" t="str">
        <f t="shared" si="14"/>
        <v/>
      </c>
      <c r="F922" s="470"/>
    </row>
    <row r="923" spans="1:6">
      <c r="A923" s="467" t="s">
        <v>1817</v>
      </c>
      <c r="B923" s="468" t="s">
        <v>1818</v>
      </c>
      <c r="C923" s="470"/>
      <c r="D923" s="470"/>
      <c r="E923" s="470" t="str">
        <f t="shared" si="14"/>
        <v/>
      </c>
      <c r="F923" s="470"/>
    </row>
    <row r="924" spans="1:6">
      <c r="A924" s="467" t="s">
        <v>1819</v>
      </c>
      <c r="B924" s="468" t="s">
        <v>1820</v>
      </c>
      <c r="C924" s="470"/>
      <c r="D924" s="470"/>
      <c r="E924" s="470" t="str">
        <f t="shared" si="14"/>
        <v/>
      </c>
      <c r="F924" s="470"/>
    </row>
    <row r="925" spans="1:6">
      <c r="A925" s="467" t="s">
        <v>1821</v>
      </c>
      <c r="B925" s="468" t="s">
        <v>1822</v>
      </c>
      <c r="C925" s="470"/>
      <c r="D925" s="470"/>
      <c r="E925" s="470" t="str">
        <f t="shared" si="14"/>
        <v/>
      </c>
      <c r="F925" s="470"/>
    </row>
    <row r="926" spans="1:6">
      <c r="A926" s="467" t="s">
        <v>1823</v>
      </c>
      <c r="B926" s="468" t="s">
        <v>1824</v>
      </c>
      <c r="C926" s="470">
        <v>102</v>
      </c>
      <c r="D926" s="470">
        <v>5700</v>
      </c>
      <c r="E926" s="470">
        <f t="shared" si="14"/>
        <v>5588.2</v>
      </c>
      <c r="F926" s="470"/>
    </row>
    <row r="927" spans="1:6">
      <c r="A927" s="467" t="s">
        <v>1825</v>
      </c>
      <c r="B927" s="468" t="s">
        <v>1826</v>
      </c>
      <c r="C927" s="470">
        <f>SUM(C928:C936)</f>
        <v>0</v>
      </c>
      <c r="D927" s="470">
        <f>SUM(D928:D936)</f>
        <v>0</v>
      </c>
      <c r="E927" s="470" t="str">
        <f t="shared" si="14"/>
        <v/>
      </c>
      <c r="F927" s="470"/>
    </row>
    <row r="928" spans="1:6">
      <c r="A928" s="467" t="s">
        <v>1827</v>
      </c>
      <c r="B928" s="468" t="s">
        <v>205</v>
      </c>
      <c r="C928" s="470"/>
      <c r="D928" s="470"/>
      <c r="E928" s="470" t="str">
        <f t="shared" si="14"/>
        <v/>
      </c>
      <c r="F928" s="470"/>
    </row>
    <row r="929" spans="1:6">
      <c r="A929" s="467" t="s">
        <v>1828</v>
      </c>
      <c r="B929" s="468" t="s">
        <v>207</v>
      </c>
      <c r="C929" s="470"/>
      <c r="D929" s="470"/>
      <c r="E929" s="470" t="str">
        <f t="shared" si="14"/>
        <v/>
      </c>
      <c r="F929" s="470"/>
    </row>
    <row r="930" spans="1:6">
      <c r="A930" s="467" t="s">
        <v>1829</v>
      </c>
      <c r="B930" s="468" t="s">
        <v>209</v>
      </c>
      <c r="C930" s="470"/>
      <c r="D930" s="470"/>
      <c r="E930" s="470" t="str">
        <f t="shared" si="14"/>
        <v/>
      </c>
      <c r="F930" s="470"/>
    </row>
    <row r="931" spans="1:6">
      <c r="A931" s="467" t="s">
        <v>1830</v>
      </c>
      <c r="B931" s="468" t="s">
        <v>1831</v>
      </c>
      <c r="C931" s="470"/>
      <c r="D931" s="470"/>
      <c r="E931" s="470" t="str">
        <f t="shared" si="14"/>
        <v/>
      </c>
      <c r="F931" s="470"/>
    </row>
    <row r="932" spans="1:6">
      <c r="A932" s="467" t="s">
        <v>1832</v>
      </c>
      <c r="B932" s="468" t="s">
        <v>1833</v>
      </c>
      <c r="C932" s="470"/>
      <c r="D932" s="470"/>
      <c r="E932" s="470" t="str">
        <f t="shared" si="14"/>
        <v/>
      </c>
      <c r="F932" s="470"/>
    </row>
    <row r="933" spans="1:6">
      <c r="A933" s="467" t="s">
        <v>1834</v>
      </c>
      <c r="B933" s="468" t="s">
        <v>1835</v>
      </c>
      <c r="C933" s="470"/>
      <c r="D933" s="470"/>
      <c r="E933" s="470" t="str">
        <f t="shared" si="14"/>
        <v/>
      </c>
      <c r="F933" s="470"/>
    </row>
    <row r="934" spans="1:6">
      <c r="A934" s="467" t="s">
        <v>1836</v>
      </c>
      <c r="B934" s="468" t="s">
        <v>1837</v>
      </c>
      <c r="C934" s="470"/>
      <c r="D934" s="470"/>
      <c r="E934" s="470" t="str">
        <f t="shared" si="14"/>
        <v/>
      </c>
      <c r="F934" s="470"/>
    </row>
    <row r="935" spans="1:6">
      <c r="A935" s="467" t="s">
        <v>1838</v>
      </c>
      <c r="B935" s="468" t="s">
        <v>1839</v>
      </c>
      <c r="C935" s="470"/>
      <c r="D935" s="470"/>
      <c r="E935" s="470" t="str">
        <f t="shared" si="14"/>
        <v/>
      </c>
      <c r="F935" s="470"/>
    </row>
    <row r="936" spans="1:6">
      <c r="A936" s="467" t="s">
        <v>1840</v>
      </c>
      <c r="B936" s="468" t="s">
        <v>1841</v>
      </c>
      <c r="C936" s="470"/>
      <c r="D936" s="470"/>
      <c r="E936" s="470" t="str">
        <f t="shared" si="14"/>
        <v/>
      </c>
      <c r="F936" s="470"/>
    </row>
    <row r="937" spans="1:6">
      <c r="A937" s="467" t="s">
        <v>1842</v>
      </c>
      <c r="B937" s="468" t="s">
        <v>1843</v>
      </c>
      <c r="C937" s="470">
        <f>SUM(C938:C946)</f>
        <v>0</v>
      </c>
      <c r="D937" s="470">
        <f>SUM(D938:D946)</f>
        <v>0</v>
      </c>
      <c r="E937" s="470" t="str">
        <f t="shared" si="14"/>
        <v/>
      </c>
      <c r="F937" s="470"/>
    </row>
    <row r="938" spans="1:6">
      <c r="A938" s="467" t="s">
        <v>1844</v>
      </c>
      <c r="B938" s="468" t="s">
        <v>205</v>
      </c>
      <c r="C938" s="470"/>
      <c r="D938" s="470"/>
      <c r="E938" s="470" t="str">
        <f t="shared" si="14"/>
        <v/>
      </c>
      <c r="F938" s="470"/>
    </row>
    <row r="939" spans="1:6">
      <c r="A939" s="467" t="s">
        <v>1845</v>
      </c>
      <c r="B939" s="468" t="s">
        <v>207</v>
      </c>
      <c r="C939" s="470"/>
      <c r="D939" s="470"/>
      <c r="E939" s="470" t="str">
        <f t="shared" si="14"/>
        <v/>
      </c>
      <c r="F939" s="470"/>
    </row>
    <row r="940" spans="1:6">
      <c r="A940" s="467" t="s">
        <v>1846</v>
      </c>
      <c r="B940" s="468" t="s">
        <v>209</v>
      </c>
      <c r="C940" s="470"/>
      <c r="D940" s="470"/>
      <c r="E940" s="470" t="str">
        <f t="shared" si="14"/>
        <v/>
      </c>
      <c r="F940" s="470"/>
    </row>
    <row r="941" spans="1:6">
      <c r="A941" s="467" t="s">
        <v>1847</v>
      </c>
      <c r="B941" s="468" t="s">
        <v>1848</v>
      </c>
      <c r="C941" s="470"/>
      <c r="D941" s="470"/>
      <c r="E941" s="470" t="str">
        <f t="shared" si="14"/>
        <v/>
      </c>
      <c r="F941" s="470"/>
    </row>
    <row r="942" spans="1:6">
      <c r="A942" s="467" t="s">
        <v>1849</v>
      </c>
      <c r="B942" s="468" t="s">
        <v>1850</v>
      </c>
      <c r="C942" s="470"/>
      <c r="D942" s="470"/>
      <c r="E942" s="470" t="str">
        <f t="shared" si="14"/>
        <v/>
      </c>
      <c r="F942" s="470"/>
    </row>
    <row r="943" spans="1:6">
      <c r="A943" s="467" t="s">
        <v>1851</v>
      </c>
      <c r="B943" s="468" t="s">
        <v>1852</v>
      </c>
      <c r="C943" s="470"/>
      <c r="D943" s="470"/>
      <c r="E943" s="470" t="str">
        <f t="shared" si="14"/>
        <v/>
      </c>
      <c r="F943" s="470"/>
    </row>
    <row r="944" spans="1:6">
      <c r="A944" s="467" t="s">
        <v>1853</v>
      </c>
      <c r="B944" s="468" t="s">
        <v>1854</v>
      </c>
      <c r="C944" s="470"/>
      <c r="D944" s="470"/>
      <c r="E944" s="470" t="str">
        <f t="shared" si="14"/>
        <v/>
      </c>
      <c r="F944" s="470"/>
    </row>
    <row r="945" spans="1:6">
      <c r="A945" s="467" t="s">
        <v>1855</v>
      </c>
      <c r="B945" s="468" t="s">
        <v>1856</v>
      </c>
      <c r="C945" s="470"/>
      <c r="D945" s="470"/>
      <c r="E945" s="470" t="str">
        <f t="shared" si="14"/>
        <v/>
      </c>
      <c r="F945" s="470"/>
    </row>
    <row r="946" spans="1:6">
      <c r="A946" s="467" t="s">
        <v>1857</v>
      </c>
      <c r="B946" s="468" t="s">
        <v>1858</v>
      </c>
      <c r="C946" s="470"/>
      <c r="D946" s="470"/>
      <c r="E946" s="470" t="str">
        <f t="shared" si="14"/>
        <v/>
      </c>
      <c r="F946" s="470"/>
    </row>
    <row r="947" spans="1:6">
      <c r="A947" s="467" t="s">
        <v>1859</v>
      </c>
      <c r="B947" s="468" t="s">
        <v>1860</v>
      </c>
      <c r="C947" s="470">
        <f>SUM(C948:C951)</f>
        <v>432</v>
      </c>
      <c r="D947" s="470">
        <f>SUM(D948:D951)</f>
        <v>0</v>
      </c>
      <c r="E947" s="470">
        <f t="shared" si="14"/>
        <v>0</v>
      </c>
      <c r="F947" s="470"/>
    </row>
    <row r="948" spans="1:6">
      <c r="A948" s="467" t="s">
        <v>1861</v>
      </c>
      <c r="B948" s="468" t="s">
        <v>1862</v>
      </c>
      <c r="C948" s="470"/>
      <c r="D948" s="470"/>
      <c r="E948" s="470" t="str">
        <f t="shared" si="14"/>
        <v/>
      </c>
      <c r="F948" s="470"/>
    </row>
    <row r="949" spans="1:6">
      <c r="A949" s="467" t="s">
        <v>1863</v>
      </c>
      <c r="B949" s="468" t="s">
        <v>1864</v>
      </c>
      <c r="C949" s="470">
        <v>81</v>
      </c>
      <c r="D949" s="470"/>
      <c r="E949" s="470">
        <f t="shared" si="14"/>
        <v>0</v>
      </c>
      <c r="F949" s="470"/>
    </row>
    <row r="950" spans="1:6">
      <c r="A950" s="467" t="s">
        <v>1865</v>
      </c>
      <c r="B950" s="468" t="s">
        <v>1866</v>
      </c>
      <c r="C950" s="470">
        <v>351</v>
      </c>
      <c r="D950" s="470"/>
      <c r="E950" s="470">
        <f t="shared" si="14"/>
        <v>0</v>
      </c>
      <c r="F950" s="470"/>
    </row>
    <row r="951" spans="1:6">
      <c r="A951" s="467" t="s">
        <v>1867</v>
      </c>
      <c r="B951" s="468" t="s">
        <v>1868</v>
      </c>
      <c r="C951" s="470"/>
      <c r="D951" s="470"/>
      <c r="E951" s="470" t="str">
        <f t="shared" si="14"/>
        <v/>
      </c>
      <c r="F951" s="470"/>
    </row>
    <row r="952" spans="1:6">
      <c r="A952" s="467" t="s">
        <v>1869</v>
      </c>
      <c r="B952" s="468" t="s">
        <v>1870</v>
      </c>
      <c r="C952" s="470">
        <f>SUM(C953:C958)</f>
        <v>0</v>
      </c>
      <c r="D952" s="470">
        <f>SUM(D953:D958)</f>
        <v>0</v>
      </c>
      <c r="E952" s="470" t="str">
        <f t="shared" si="14"/>
        <v/>
      </c>
      <c r="F952" s="470"/>
    </row>
    <row r="953" spans="1:6">
      <c r="A953" s="467" t="s">
        <v>1871</v>
      </c>
      <c r="B953" s="468" t="s">
        <v>205</v>
      </c>
      <c r="C953" s="470"/>
      <c r="D953" s="470"/>
      <c r="E953" s="470" t="str">
        <f t="shared" si="14"/>
        <v/>
      </c>
      <c r="F953" s="470"/>
    </row>
    <row r="954" spans="1:6">
      <c r="A954" s="467" t="s">
        <v>1872</v>
      </c>
      <c r="B954" s="468" t="s">
        <v>207</v>
      </c>
      <c r="C954" s="470"/>
      <c r="D954" s="470"/>
      <c r="E954" s="470" t="str">
        <f t="shared" si="14"/>
        <v/>
      </c>
      <c r="F954" s="470"/>
    </row>
    <row r="955" spans="1:6">
      <c r="A955" s="467" t="s">
        <v>1873</v>
      </c>
      <c r="B955" s="468" t="s">
        <v>209</v>
      </c>
      <c r="C955" s="470"/>
      <c r="D955" s="470"/>
      <c r="E955" s="470" t="str">
        <f t="shared" si="14"/>
        <v/>
      </c>
      <c r="F955" s="470"/>
    </row>
    <row r="956" spans="1:6">
      <c r="A956" s="467" t="s">
        <v>1874</v>
      </c>
      <c r="B956" s="468" t="s">
        <v>1839</v>
      </c>
      <c r="C956" s="470"/>
      <c r="D956" s="470"/>
      <c r="E956" s="470" t="str">
        <f t="shared" si="14"/>
        <v/>
      </c>
      <c r="F956" s="470"/>
    </row>
    <row r="957" spans="1:6">
      <c r="A957" s="467" t="s">
        <v>1875</v>
      </c>
      <c r="B957" s="468" t="s">
        <v>1876</v>
      </c>
      <c r="C957" s="470"/>
      <c r="D957" s="470"/>
      <c r="E957" s="470" t="str">
        <f t="shared" si="14"/>
        <v/>
      </c>
      <c r="F957" s="470"/>
    </row>
    <row r="958" spans="1:6">
      <c r="A958" s="467" t="s">
        <v>1877</v>
      </c>
      <c r="B958" s="468" t="s">
        <v>1878</v>
      </c>
      <c r="C958" s="470"/>
      <c r="D958" s="470"/>
      <c r="E958" s="470" t="str">
        <f t="shared" si="14"/>
        <v/>
      </c>
      <c r="F958" s="470"/>
    </row>
    <row r="959" spans="1:6">
      <c r="A959" s="467" t="s">
        <v>1879</v>
      </c>
      <c r="B959" s="468" t="s">
        <v>1880</v>
      </c>
      <c r="C959" s="470">
        <f>SUM(C960:C963)</f>
        <v>849</v>
      </c>
      <c r="D959" s="470">
        <f>SUM(D960:D963)</f>
        <v>0</v>
      </c>
      <c r="E959" s="470">
        <f t="shared" si="14"/>
        <v>0</v>
      </c>
      <c r="F959" s="470"/>
    </row>
    <row r="960" spans="1:6">
      <c r="A960" s="467" t="s">
        <v>1881</v>
      </c>
      <c r="B960" s="468" t="s">
        <v>1882</v>
      </c>
      <c r="C960" s="470"/>
      <c r="D960" s="470"/>
      <c r="E960" s="470" t="str">
        <f t="shared" si="14"/>
        <v/>
      </c>
      <c r="F960" s="470"/>
    </row>
    <row r="961" spans="1:6">
      <c r="A961" s="467" t="s">
        <v>1883</v>
      </c>
      <c r="B961" s="468" t="s">
        <v>1884</v>
      </c>
      <c r="C961" s="470">
        <v>589</v>
      </c>
      <c r="D961" s="470"/>
      <c r="E961" s="470">
        <f t="shared" si="14"/>
        <v>0</v>
      </c>
      <c r="F961" s="470"/>
    </row>
    <row r="962" spans="1:6">
      <c r="A962" s="467" t="s">
        <v>1885</v>
      </c>
      <c r="B962" s="468" t="s">
        <v>1886</v>
      </c>
      <c r="C962" s="470"/>
      <c r="D962" s="470"/>
      <c r="E962" s="470" t="str">
        <f t="shared" si="14"/>
        <v/>
      </c>
      <c r="F962" s="470"/>
    </row>
    <row r="963" spans="1:6">
      <c r="A963" s="467" t="s">
        <v>1887</v>
      </c>
      <c r="B963" s="468" t="s">
        <v>1888</v>
      </c>
      <c r="C963" s="470">
        <v>260</v>
      </c>
      <c r="D963" s="470"/>
      <c r="E963" s="470">
        <f t="shared" si="14"/>
        <v>0</v>
      </c>
      <c r="F963" s="470"/>
    </row>
    <row r="964" spans="1:6">
      <c r="A964" s="467" t="s">
        <v>1889</v>
      </c>
      <c r="B964" s="468" t="s">
        <v>1890</v>
      </c>
      <c r="C964" s="470">
        <f>SUM(C965:C966)</f>
        <v>252</v>
      </c>
      <c r="D964" s="470">
        <f>SUM(D965:D966)</f>
        <v>2400</v>
      </c>
      <c r="E964" s="470">
        <f t="shared" si="14"/>
        <v>952.4</v>
      </c>
      <c r="F964" s="470"/>
    </row>
    <row r="965" spans="1:6">
      <c r="A965" s="467" t="s">
        <v>1891</v>
      </c>
      <c r="B965" s="468" t="s">
        <v>1892</v>
      </c>
      <c r="C965" s="470">
        <v>252</v>
      </c>
      <c r="D965" s="470">
        <v>2400</v>
      </c>
      <c r="E965" s="470">
        <f t="shared" ref="E965:E1028" si="15">IF(C965=0,"",ROUND(D965/C965*100,1))</f>
        <v>952.4</v>
      </c>
      <c r="F965" s="470"/>
    </row>
    <row r="966" spans="1:6">
      <c r="A966" s="467" t="s">
        <v>1893</v>
      </c>
      <c r="B966" s="468" t="s">
        <v>1894</v>
      </c>
      <c r="C966" s="470"/>
      <c r="D966" s="470"/>
      <c r="E966" s="470" t="str">
        <f t="shared" si="15"/>
        <v/>
      </c>
      <c r="F966" s="470"/>
    </row>
    <row r="967" spans="1:6">
      <c r="A967" s="467" t="s">
        <v>1895</v>
      </c>
      <c r="B967" s="468" t="s">
        <v>1896</v>
      </c>
      <c r="C967" s="470">
        <f>SUM(C968,C978,C994,C999,C1010,C1017,C1025)</f>
        <v>250</v>
      </c>
      <c r="D967" s="470">
        <f>SUM(D968,D978,D994,D999,D1010,D1017,D1025)</f>
        <v>10</v>
      </c>
      <c r="E967" s="470">
        <f t="shared" si="15"/>
        <v>4</v>
      </c>
      <c r="F967" s="470"/>
    </row>
    <row r="968" spans="1:6">
      <c r="A968" s="467" t="s">
        <v>1897</v>
      </c>
      <c r="B968" s="468" t="s">
        <v>1898</v>
      </c>
      <c r="C968" s="470">
        <f>SUM(C969:C977)</f>
        <v>0</v>
      </c>
      <c r="D968" s="470">
        <f>SUM(D969:D977)</f>
        <v>0</v>
      </c>
      <c r="E968" s="470" t="str">
        <f t="shared" si="15"/>
        <v/>
      </c>
      <c r="F968" s="470"/>
    </row>
    <row r="969" spans="1:6">
      <c r="A969" s="467" t="s">
        <v>1899</v>
      </c>
      <c r="B969" s="468" t="s">
        <v>205</v>
      </c>
      <c r="C969" s="470"/>
      <c r="D969" s="470"/>
      <c r="E969" s="470" t="str">
        <f t="shared" si="15"/>
        <v/>
      </c>
      <c r="F969" s="470"/>
    </row>
    <row r="970" spans="1:6">
      <c r="A970" s="467" t="s">
        <v>1900</v>
      </c>
      <c r="B970" s="468" t="s">
        <v>207</v>
      </c>
      <c r="C970" s="470"/>
      <c r="D970" s="470"/>
      <c r="E970" s="470" t="str">
        <f t="shared" si="15"/>
        <v/>
      </c>
      <c r="F970" s="470"/>
    </row>
    <row r="971" spans="1:6">
      <c r="A971" s="467" t="s">
        <v>1901</v>
      </c>
      <c r="B971" s="468" t="s">
        <v>209</v>
      </c>
      <c r="C971" s="470"/>
      <c r="D971" s="470"/>
      <c r="E971" s="470" t="str">
        <f t="shared" si="15"/>
        <v/>
      </c>
      <c r="F971" s="470"/>
    </row>
    <row r="972" spans="1:6">
      <c r="A972" s="467" t="s">
        <v>1902</v>
      </c>
      <c r="B972" s="468" t="s">
        <v>1903</v>
      </c>
      <c r="C972" s="470"/>
      <c r="D972" s="470"/>
      <c r="E972" s="470" t="str">
        <f t="shared" si="15"/>
        <v/>
      </c>
      <c r="F972" s="470"/>
    </row>
    <row r="973" spans="1:6">
      <c r="A973" s="467" t="s">
        <v>1904</v>
      </c>
      <c r="B973" s="468" t="s">
        <v>1905</v>
      </c>
      <c r="C973" s="470"/>
      <c r="D973" s="470"/>
      <c r="E973" s="470" t="str">
        <f t="shared" si="15"/>
        <v/>
      </c>
      <c r="F973" s="470"/>
    </row>
    <row r="974" spans="1:6">
      <c r="A974" s="467" t="s">
        <v>1906</v>
      </c>
      <c r="B974" s="468" t="s">
        <v>1907</v>
      </c>
      <c r="C974" s="470"/>
      <c r="D974" s="470"/>
      <c r="E974" s="470" t="str">
        <f t="shared" si="15"/>
        <v/>
      </c>
      <c r="F974" s="470"/>
    </row>
    <row r="975" spans="1:6">
      <c r="A975" s="467" t="s">
        <v>1908</v>
      </c>
      <c r="B975" s="468" t="s">
        <v>1909</v>
      </c>
      <c r="C975" s="470"/>
      <c r="D975" s="470"/>
      <c r="E975" s="470" t="str">
        <f t="shared" si="15"/>
        <v/>
      </c>
      <c r="F975" s="470"/>
    </row>
    <row r="976" spans="1:6">
      <c r="A976" s="467" t="s">
        <v>1910</v>
      </c>
      <c r="B976" s="468" t="s">
        <v>1911</v>
      </c>
      <c r="C976" s="470"/>
      <c r="D976" s="470"/>
      <c r="E976" s="470" t="str">
        <f t="shared" si="15"/>
        <v/>
      </c>
      <c r="F976" s="470"/>
    </row>
    <row r="977" spans="1:6">
      <c r="A977" s="467" t="s">
        <v>1912</v>
      </c>
      <c r="B977" s="468" t="s">
        <v>1913</v>
      </c>
      <c r="C977" s="470"/>
      <c r="D977" s="470"/>
      <c r="E977" s="470" t="str">
        <f t="shared" si="15"/>
        <v/>
      </c>
      <c r="F977" s="470"/>
    </row>
    <row r="978" spans="1:6">
      <c r="A978" s="467" t="s">
        <v>1914</v>
      </c>
      <c r="B978" s="468" t="s">
        <v>1915</v>
      </c>
      <c r="C978" s="470">
        <f>SUM(C979:C993)</f>
        <v>0</v>
      </c>
      <c r="D978" s="470">
        <f>SUM(D979:D993)</f>
        <v>0</v>
      </c>
      <c r="E978" s="470" t="str">
        <f t="shared" si="15"/>
        <v/>
      </c>
      <c r="F978" s="470"/>
    </row>
    <row r="979" spans="1:6">
      <c r="A979" s="467" t="s">
        <v>1916</v>
      </c>
      <c r="B979" s="468" t="s">
        <v>205</v>
      </c>
      <c r="C979" s="470"/>
      <c r="D979" s="470"/>
      <c r="E979" s="470" t="str">
        <f t="shared" si="15"/>
        <v/>
      </c>
      <c r="F979" s="470"/>
    </row>
    <row r="980" spans="1:6">
      <c r="A980" s="467" t="s">
        <v>1917</v>
      </c>
      <c r="B980" s="468" t="s">
        <v>207</v>
      </c>
      <c r="C980" s="470"/>
      <c r="D980" s="470"/>
      <c r="E980" s="470" t="str">
        <f t="shared" si="15"/>
        <v/>
      </c>
      <c r="F980" s="470"/>
    </row>
    <row r="981" spans="1:6">
      <c r="A981" s="467" t="s">
        <v>1918</v>
      </c>
      <c r="B981" s="468" t="s">
        <v>209</v>
      </c>
      <c r="C981" s="470"/>
      <c r="D981" s="470"/>
      <c r="E981" s="470" t="str">
        <f t="shared" si="15"/>
        <v/>
      </c>
      <c r="F981" s="470"/>
    </row>
    <row r="982" spans="1:6">
      <c r="A982" s="467" t="s">
        <v>1919</v>
      </c>
      <c r="B982" s="468" t="s">
        <v>1920</v>
      </c>
      <c r="C982" s="470"/>
      <c r="D982" s="470"/>
      <c r="E982" s="470" t="str">
        <f t="shared" si="15"/>
        <v/>
      </c>
      <c r="F982" s="470"/>
    </row>
    <row r="983" spans="1:6">
      <c r="A983" s="467" t="s">
        <v>1921</v>
      </c>
      <c r="B983" s="468" t="s">
        <v>1922</v>
      </c>
      <c r="C983" s="470"/>
      <c r="D983" s="470"/>
      <c r="E983" s="470" t="str">
        <f t="shared" si="15"/>
        <v/>
      </c>
      <c r="F983" s="470"/>
    </row>
    <row r="984" spans="1:6">
      <c r="A984" s="467" t="s">
        <v>1923</v>
      </c>
      <c r="B984" s="468" t="s">
        <v>1924</v>
      </c>
      <c r="C984" s="470"/>
      <c r="D984" s="470"/>
      <c r="E984" s="470" t="str">
        <f t="shared" si="15"/>
        <v/>
      </c>
      <c r="F984" s="470"/>
    </row>
    <row r="985" spans="1:6">
      <c r="A985" s="467" t="s">
        <v>1925</v>
      </c>
      <c r="B985" s="468" t="s">
        <v>1926</v>
      </c>
      <c r="C985" s="470"/>
      <c r="D985" s="470"/>
      <c r="E985" s="470" t="str">
        <f t="shared" si="15"/>
        <v/>
      </c>
      <c r="F985" s="470"/>
    </row>
    <row r="986" spans="1:6">
      <c r="A986" s="467" t="s">
        <v>1927</v>
      </c>
      <c r="B986" s="468" t="s">
        <v>1928</v>
      </c>
      <c r="C986" s="470"/>
      <c r="D986" s="470"/>
      <c r="E986" s="470" t="str">
        <f t="shared" si="15"/>
        <v/>
      </c>
      <c r="F986" s="470"/>
    </row>
    <row r="987" spans="1:6">
      <c r="A987" s="467" t="s">
        <v>1929</v>
      </c>
      <c r="B987" s="468" t="s">
        <v>1930</v>
      </c>
      <c r="C987" s="470"/>
      <c r="D987" s="470"/>
      <c r="E987" s="470" t="str">
        <f t="shared" si="15"/>
        <v/>
      </c>
      <c r="F987" s="470"/>
    </row>
    <row r="988" spans="1:6">
      <c r="A988" s="467" t="s">
        <v>1931</v>
      </c>
      <c r="B988" s="468" t="s">
        <v>1932</v>
      </c>
      <c r="C988" s="470"/>
      <c r="D988" s="470"/>
      <c r="E988" s="470" t="str">
        <f t="shared" si="15"/>
        <v/>
      </c>
      <c r="F988" s="470"/>
    </row>
    <row r="989" spans="1:6">
      <c r="A989" s="467" t="s">
        <v>1933</v>
      </c>
      <c r="B989" s="468" t="s">
        <v>1934</v>
      </c>
      <c r="C989" s="470"/>
      <c r="D989" s="470"/>
      <c r="E989" s="470" t="str">
        <f t="shared" si="15"/>
        <v/>
      </c>
      <c r="F989" s="470"/>
    </row>
    <row r="990" spans="1:6">
      <c r="A990" s="467" t="s">
        <v>1935</v>
      </c>
      <c r="B990" s="468" t="s">
        <v>1936</v>
      </c>
      <c r="C990" s="470"/>
      <c r="D990" s="470"/>
      <c r="E990" s="470" t="str">
        <f t="shared" si="15"/>
        <v/>
      </c>
      <c r="F990" s="470"/>
    </row>
    <row r="991" spans="1:6">
      <c r="A991" s="467" t="s">
        <v>1937</v>
      </c>
      <c r="B991" s="468" t="s">
        <v>1938</v>
      </c>
      <c r="C991" s="470"/>
      <c r="D991" s="470"/>
      <c r="E991" s="470" t="str">
        <f t="shared" si="15"/>
        <v/>
      </c>
      <c r="F991" s="470"/>
    </row>
    <row r="992" spans="1:6">
      <c r="A992" s="467" t="s">
        <v>1939</v>
      </c>
      <c r="B992" s="468" t="s">
        <v>1940</v>
      </c>
      <c r="C992" s="470"/>
      <c r="D992" s="470"/>
      <c r="E992" s="470" t="str">
        <f t="shared" si="15"/>
        <v/>
      </c>
      <c r="F992" s="470"/>
    </row>
    <row r="993" spans="1:6">
      <c r="A993" s="467" t="s">
        <v>1941</v>
      </c>
      <c r="B993" s="468" t="s">
        <v>1942</v>
      </c>
      <c r="C993" s="470"/>
      <c r="D993" s="470"/>
      <c r="E993" s="470" t="str">
        <f t="shared" si="15"/>
        <v/>
      </c>
      <c r="F993" s="470"/>
    </row>
    <row r="994" spans="1:6">
      <c r="A994" s="467" t="s">
        <v>1943</v>
      </c>
      <c r="B994" s="468" t="s">
        <v>1944</v>
      </c>
      <c r="C994" s="470">
        <f>SUM(C995:C998)</f>
        <v>0</v>
      </c>
      <c r="D994" s="470">
        <f>SUM(D995:D998)</f>
        <v>0</v>
      </c>
      <c r="E994" s="470" t="str">
        <f t="shared" si="15"/>
        <v/>
      </c>
      <c r="F994" s="470"/>
    </row>
    <row r="995" spans="1:6">
      <c r="A995" s="467" t="s">
        <v>1945</v>
      </c>
      <c r="B995" s="468" t="s">
        <v>205</v>
      </c>
      <c r="C995" s="470"/>
      <c r="D995" s="470"/>
      <c r="E995" s="470" t="str">
        <f t="shared" si="15"/>
        <v/>
      </c>
      <c r="F995" s="470"/>
    </row>
    <row r="996" spans="1:6">
      <c r="A996" s="467" t="s">
        <v>1946</v>
      </c>
      <c r="B996" s="468" t="s">
        <v>207</v>
      </c>
      <c r="C996" s="470"/>
      <c r="D996" s="470"/>
      <c r="E996" s="470" t="str">
        <f t="shared" si="15"/>
        <v/>
      </c>
      <c r="F996" s="470"/>
    </row>
    <row r="997" spans="1:6">
      <c r="A997" s="467" t="s">
        <v>1947</v>
      </c>
      <c r="B997" s="468" t="s">
        <v>209</v>
      </c>
      <c r="C997" s="470"/>
      <c r="D997" s="470"/>
      <c r="E997" s="470" t="str">
        <f t="shared" si="15"/>
        <v/>
      </c>
      <c r="F997" s="470"/>
    </row>
    <row r="998" spans="1:6">
      <c r="A998" s="467" t="s">
        <v>1948</v>
      </c>
      <c r="B998" s="468" t="s">
        <v>1949</v>
      </c>
      <c r="C998" s="470"/>
      <c r="D998" s="470"/>
      <c r="E998" s="470" t="str">
        <f t="shared" si="15"/>
        <v/>
      </c>
      <c r="F998" s="470"/>
    </row>
    <row r="999" spans="1:6">
      <c r="A999" s="467" t="s">
        <v>1950</v>
      </c>
      <c r="B999" s="468" t="s">
        <v>1951</v>
      </c>
      <c r="C999" s="470">
        <f>SUM(C1000:C1009)</f>
        <v>0</v>
      </c>
      <c r="D999" s="470">
        <f>SUM(D1000:D1009)</f>
        <v>0</v>
      </c>
      <c r="E999" s="470" t="str">
        <f t="shared" si="15"/>
        <v/>
      </c>
      <c r="F999" s="470"/>
    </row>
    <row r="1000" spans="1:6">
      <c r="A1000" s="467" t="s">
        <v>1952</v>
      </c>
      <c r="B1000" s="468" t="s">
        <v>205</v>
      </c>
      <c r="C1000" s="470"/>
      <c r="D1000" s="470"/>
      <c r="E1000" s="470" t="str">
        <f t="shared" si="15"/>
        <v/>
      </c>
      <c r="F1000" s="470"/>
    </row>
    <row r="1001" spans="1:6">
      <c r="A1001" s="467" t="s">
        <v>1953</v>
      </c>
      <c r="B1001" s="468" t="s">
        <v>207</v>
      </c>
      <c r="C1001" s="470"/>
      <c r="D1001" s="470"/>
      <c r="E1001" s="470" t="str">
        <f t="shared" si="15"/>
        <v/>
      </c>
      <c r="F1001" s="470"/>
    </row>
    <row r="1002" spans="1:6">
      <c r="A1002" s="467" t="s">
        <v>1954</v>
      </c>
      <c r="B1002" s="468" t="s">
        <v>209</v>
      </c>
      <c r="C1002" s="470"/>
      <c r="D1002" s="470"/>
      <c r="E1002" s="470" t="str">
        <f t="shared" si="15"/>
        <v/>
      </c>
      <c r="F1002" s="470"/>
    </row>
    <row r="1003" spans="1:6">
      <c r="A1003" s="467" t="s">
        <v>1955</v>
      </c>
      <c r="B1003" s="468" t="s">
        <v>1956</v>
      </c>
      <c r="C1003" s="470"/>
      <c r="D1003" s="470"/>
      <c r="E1003" s="470" t="str">
        <f t="shared" si="15"/>
        <v/>
      </c>
      <c r="F1003" s="470"/>
    </row>
    <row r="1004" spans="1:6">
      <c r="A1004" s="467" t="s">
        <v>1957</v>
      </c>
      <c r="B1004" s="468" t="s">
        <v>1958</v>
      </c>
      <c r="C1004" s="470"/>
      <c r="D1004" s="470"/>
      <c r="E1004" s="470" t="str">
        <f t="shared" si="15"/>
        <v/>
      </c>
      <c r="F1004" s="470"/>
    </row>
    <row r="1005" spans="1:6">
      <c r="A1005" s="467" t="s">
        <v>1959</v>
      </c>
      <c r="B1005" s="468" t="s">
        <v>1960</v>
      </c>
      <c r="C1005" s="470"/>
      <c r="D1005" s="470"/>
      <c r="E1005" s="470" t="str">
        <f t="shared" si="15"/>
        <v/>
      </c>
      <c r="F1005" s="470"/>
    </row>
    <row r="1006" spans="1:6">
      <c r="A1006" s="513" t="s">
        <v>1961</v>
      </c>
      <c r="B1006" s="468" t="s">
        <v>1962</v>
      </c>
      <c r="C1006" s="470"/>
      <c r="D1006" s="470"/>
      <c r="E1006" s="470" t="str">
        <f t="shared" si="15"/>
        <v/>
      </c>
      <c r="F1006" s="470"/>
    </row>
    <row r="1007" spans="1:6">
      <c r="A1007" s="513" t="s">
        <v>1963</v>
      </c>
      <c r="B1007" s="468" t="s">
        <v>1964</v>
      </c>
      <c r="C1007" s="470"/>
      <c r="D1007" s="470"/>
      <c r="E1007" s="470" t="str">
        <f t="shared" si="15"/>
        <v/>
      </c>
      <c r="F1007" s="470"/>
    </row>
    <row r="1008" spans="1:6">
      <c r="A1008" s="513" t="s">
        <v>1965</v>
      </c>
      <c r="B1008" s="468" t="s">
        <v>223</v>
      </c>
      <c r="C1008" s="470"/>
      <c r="D1008" s="470"/>
      <c r="E1008" s="470" t="str">
        <f t="shared" si="15"/>
        <v/>
      </c>
      <c r="F1008" s="470"/>
    </row>
    <row r="1009" spans="1:6">
      <c r="A1009" s="467" t="s">
        <v>1966</v>
      </c>
      <c r="B1009" s="468" t="s">
        <v>1967</v>
      </c>
      <c r="C1009" s="470"/>
      <c r="D1009" s="470"/>
      <c r="E1009" s="470" t="str">
        <f t="shared" si="15"/>
        <v/>
      </c>
      <c r="F1009" s="470"/>
    </row>
    <row r="1010" spans="1:6">
      <c r="A1010" s="467" t="s">
        <v>1968</v>
      </c>
      <c r="B1010" s="468" t="s">
        <v>1969</v>
      </c>
      <c r="C1010" s="470">
        <f>SUM(C1011:C1016)</f>
        <v>10</v>
      </c>
      <c r="D1010" s="470">
        <f>SUM(D1011:D1016)</f>
        <v>10</v>
      </c>
      <c r="E1010" s="470">
        <f t="shared" si="15"/>
        <v>100</v>
      </c>
      <c r="F1010" s="470"/>
    </row>
    <row r="1011" spans="1:6">
      <c r="A1011" s="467" t="s">
        <v>1970</v>
      </c>
      <c r="B1011" s="468" t="s">
        <v>205</v>
      </c>
      <c r="C1011" s="470">
        <v>10</v>
      </c>
      <c r="D1011" s="470">
        <v>10</v>
      </c>
      <c r="E1011" s="470">
        <f t="shared" si="15"/>
        <v>100</v>
      </c>
      <c r="F1011" s="470"/>
    </row>
    <row r="1012" spans="1:6">
      <c r="A1012" s="467" t="s">
        <v>1971</v>
      </c>
      <c r="B1012" s="468" t="s">
        <v>207</v>
      </c>
      <c r="C1012" s="470"/>
      <c r="D1012" s="470"/>
      <c r="E1012" s="470" t="str">
        <f t="shared" si="15"/>
        <v/>
      </c>
      <c r="F1012" s="470"/>
    </row>
    <row r="1013" spans="1:6">
      <c r="A1013" s="467" t="s">
        <v>1972</v>
      </c>
      <c r="B1013" s="468" t="s">
        <v>209</v>
      </c>
      <c r="C1013" s="470"/>
      <c r="D1013" s="470"/>
      <c r="E1013" s="470" t="str">
        <f t="shared" si="15"/>
        <v/>
      </c>
      <c r="F1013" s="470"/>
    </row>
    <row r="1014" spans="1:6">
      <c r="A1014" s="467" t="s">
        <v>1973</v>
      </c>
      <c r="B1014" s="468" t="s">
        <v>1974</v>
      </c>
      <c r="C1014" s="470"/>
      <c r="D1014" s="470"/>
      <c r="E1014" s="470" t="str">
        <f t="shared" si="15"/>
        <v/>
      </c>
      <c r="F1014" s="470"/>
    </row>
    <row r="1015" spans="1:6">
      <c r="A1015" s="467" t="s">
        <v>1975</v>
      </c>
      <c r="B1015" s="468" t="s">
        <v>1976</v>
      </c>
      <c r="C1015" s="470"/>
      <c r="D1015" s="470"/>
      <c r="E1015" s="470" t="str">
        <f t="shared" si="15"/>
        <v/>
      </c>
      <c r="F1015" s="470"/>
    </row>
    <row r="1016" spans="1:6">
      <c r="A1016" s="467" t="s">
        <v>1977</v>
      </c>
      <c r="B1016" s="468" t="s">
        <v>1978</v>
      </c>
      <c r="C1016" s="470"/>
      <c r="D1016" s="470"/>
      <c r="E1016" s="470" t="str">
        <f t="shared" si="15"/>
        <v/>
      </c>
      <c r="F1016" s="470"/>
    </row>
    <row r="1017" spans="1:6">
      <c r="A1017" s="467" t="s">
        <v>1979</v>
      </c>
      <c r="B1017" s="468" t="s">
        <v>1980</v>
      </c>
      <c r="C1017" s="470">
        <f>SUM(C1018:C1024)</f>
        <v>240</v>
      </c>
      <c r="D1017" s="470">
        <f>SUM(D1018:D1024)</f>
        <v>0</v>
      </c>
      <c r="E1017" s="470">
        <f t="shared" si="15"/>
        <v>0</v>
      </c>
      <c r="F1017" s="470"/>
    </row>
    <row r="1018" spans="1:6">
      <c r="A1018" s="467" t="s">
        <v>1981</v>
      </c>
      <c r="B1018" s="468" t="s">
        <v>205</v>
      </c>
      <c r="C1018" s="470"/>
      <c r="D1018" s="470"/>
      <c r="E1018" s="470" t="str">
        <f t="shared" si="15"/>
        <v/>
      </c>
      <c r="F1018" s="470"/>
    </row>
    <row r="1019" spans="1:6">
      <c r="A1019" s="467" t="s">
        <v>1982</v>
      </c>
      <c r="B1019" s="468" t="s">
        <v>207</v>
      </c>
      <c r="C1019" s="470"/>
      <c r="D1019" s="470"/>
      <c r="E1019" s="470" t="str">
        <f t="shared" si="15"/>
        <v/>
      </c>
      <c r="F1019" s="470"/>
    </row>
    <row r="1020" spans="1:6">
      <c r="A1020" s="467" t="s">
        <v>1983</v>
      </c>
      <c r="B1020" s="468" t="s">
        <v>209</v>
      </c>
      <c r="C1020" s="470"/>
      <c r="D1020" s="470"/>
      <c r="E1020" s="470" t="str">
        <f t="shared" si="15"/>
        <v/>
      </c>
      <c r="F1020" s="470"/>
    </row>
    <row r="1021" spans="1:6">
      <c r="A1021" s="467" t="s">
        <v>1984</v>
      </c>
      <c r="B1021" s="468" t="s">
        <v>1985</v>
      </c>
      <c r="C1021" s="470"/>
      <c r="D1021" s="470"/>
      <c r="E1021" s="470" t="str">
        <f t="shared" si="15"/>
        <v/>
      </c>
      <c r="F1021" s="470"/>
    </row>
    <row r="1022" spans="1:6">
      <c r="A1022" s="467" t="s">
        <v>1986</v>
      </c>
      <c r="B1022" s="468" t="s">
        <v>1987</v>
      </c>
      <c r="C1022" s="470">
        <v>240</v>
      </c>
      <c r="D1022" s="470"/>
      <c r="E1022" s="470">
        <f t="shared" si="15"/>
        <v>0</v>
      </c>
      <c r="F1022" s="470"/>
    </row>
    <row r="1023" spans="1:6">
      <c r="A1023" s="467" t="s">
        <v>1988</v>
      </c>
      <c r="B1023" s="468" t="s">
        <v>1989</v>
      </c>
      <c r="C1023" s="470"/>
      <c r="D1023" s="470"/>
      <c r="E1023" s="470" t="str">
        <f t="shared" si="15"/>
        <v/>
      </c>
      <c r="F1023" s="470"/>
    </row>
    <row r="1024" spans="1:6">
      <c r="A1024" s="467" t="s">
        <v>1990</v>
      </c>
      <c r="B1024" s="468" t="s">
        <v>1991</v>
      </c>
      <c r="C1024" s="470"/>
      <c r="D1024" s="470"/>
      <c r="E1024" s="470" t="str">
        <f t="shared" si="15"/>
        <v/>
      </c>
      <c r="F1024" s="470"/>
    </row>
    <row r="1025" spans="1:6">
      <c r="A1025" s="467" t="s">
        <v>1992</v>
      </c>
      <c r="B1025" s="468" t="s">
        <v>1993</v>
      </c>
      <c r="C1025" s="470">
        <f>SUM(C1026:C1030)</f>
        <v>0</v>
      </c>
      <c r="D1025" s="470">
        <f>SUM(D1026:D1030)</f>
        <v>0</v>
      </c>
      <c r="E1025" s="470" t="str">
        <f t="shared" si="15"/>
        <v/>
      </c>
      <c r="F1025" s="470"/>
    </row>
    <row r="1026" spans="1:6">
      <c r="A1026" s="467" t="s">
        <v>1994</v>
      </c>
      <c r="B1026" s="468" t="s">
        <v>1995</v>
      </c>
      <c r="C1026" s="470"/>
      <c r="D1026" s="470"/>
      <c r="E1026" s="470" t="str">
        <f t="shared" si="15"/>
        <v/>
      </c>
      <c r="F1026" s="470"/>
    </row>
    <row r="1027" spans="1:6">
      <c r="A1027" s="467" t="s">
        <v>1996</v>
      </c>
      <c r="B1027" s="468" t="s">
        <v>1997</v>
      </c>
      <c r="C1027" s="470"/>
      <c r="D1027" s="470"/>
      <c r="E1027" s="470" t="str">
        <f t="shared" si="15"/>
        <v/>
      </c>
      <c r="F1027" s="470"/>
    </row>
    <row r="1028" spans="1:6">
      <c r="A1028" s="467" t="s">
        <v>1998</v>
      </c>
      <c r="B1028" s="468" t="s">
        <v>1999</v>
      </c>
      <c r="C1028" s="470"/>
      <c r="D1028" s="470"/>
      <c r="E1028" s="470" t="str">
        <f t="shared" si="15"/>
        <v/>
      </c>
      <c r="F1028" s="470"/>
    </row>
    <row r="1029" spans="1:6">
      <c r="A1029" s="467" t="s">
        <v>2000</v>
      </c>
      <c r="B1029" s="468" t="s">
        <v>2001</v>
      </c>
      <c r="C1029" s="470"/>
      <c r="D1029" s="470"/>
      <c r="E1029" s="470" t="str">
        <f t="shared" ref="E1029:E1092" si="16">IF(C1029=0,"",ROUND(D1029/C1029*100,1))</f>
        <v/>
      </c>
      <c r="F1029" s="470"/>
    </row>
    <row r="1030" spans="1:6">
      <c r="A1030" s="467" t="s">
        <v>2002</v>
      </c>
      <c r="B1030" s="468" t="s">
        <v>2003</v>
      </c>
      <c r="C1030" s="470"/>
      <c r="D1030" s="470"/>
      <c r="E1030" s="470" t="str">
        <f t="shared" si="16"/>
        <v/>
      </c>
      <c r="F1030" s="470"/>
    </row>
    <row r="1031" spans="1:6">
      <c r="A1031" s="467" t="s">
        <v>2004</v>
      </c>
      <c r="B1031" s="468" t="s">
        <v>2005</v>
      </c>
      <c r="C1031" s="470">
        <f>SUM(C1032,C1042,C1048)</f>
        <v>2948</v>
      </c>
      <c r="D1031" s="470">
        <f>SUM(D1032,D1042,D1048)</f>
        <v>0</v>
      </c>
      <c r="E1031" s="470">
        <f t="shared" si="16"/>
        <v>0</v>
      </c>
      <c r="F1031" s="470"/>
    </row>
    <row r="1032" spans="1:6">
      <c r="A1032" s="467" t="s">
        <v>2006</v>
      </c>
      <c r="B1032" s="468" t="s">
        <v>2007</v>
      </c>
      <c r="C1032" s="470">
        <f>SUM(C1033:C1041)</f>
        <v>2757</v>
      </c>
      <c r="D1032" s="470">
        <f>SUM(D1033:D1041)</f>
        <v>0</v>
      </c>
      <c r="E1032" s="470">
        <f t="shared" si="16"/>
        <v>0</v>
      </c>
      <c r="F1032" s="470"/>
    </row>
    <row r="1033" spans="1:6">
      <c r="A1033" s="467" t="s">
        <v>2008</v>
      </c>
      <c r="B1033" s="468" t="s">
        <v>205</v>
      </c>
      <c r="C1033" s="470"/>
      <c r="D1033" s="470"/>
      <c r="E1033" s="470" t="str">
        <f t="shared" si="16"/>
        <v/>
      </c>
      <c r="F1033" s="470"/>
    </row>
    <row r="1034" spans="1:6">
      <c r="A1034" s="467" t="s">
        <v>2009</v>
      </c>
      <c r="B1034" s="468" t="s">
        <v>207</v>
      </c>
      <c r="C1034" s="470"/>
      <c r="D1034" s="470"/>
      <c r="E1034" s="470" t="str">
        <f t="shared" si="16"/>
        <v/>
      </c>
      <c r="F1034" s="470"/>
    </row>
    <row r="1035" spans="1:6">
      <c r="A1035" s="467" t="s">
        <v>2010</v>
      </c>
      <c r="B1035" s="468" t="s">
        <v>209</v>
      </c>
      <c r="C1035" s="470"/>
      <c r="D1035" s="470"/>
      <c r="E1035" s="470" t="str">
        <f t="shared" si="16"/>
        <v/>
      </c>
      <c r="F1035" s="470"/>
    </row>
    <row r="1036" spans="1:6">
      <c r="A1036" s="467" t="s">
        <v>2011</v>
      </c>
      <c r="B1036" s="468" t="s">
        <v>2012</v>
      </c>
      <c r="C1036" s="470"/>
      <c r="D1036" s="470"/>
      <c r="E1036" s="470" t="str">
        <f t="shared" si="16"/>
        <v/>
      </c>
      <c r="F1036" s="470"/>
    </row>
    <row r="1037" spans="1:6">
      <c r="A1037" s="467" t="s">
        <v>2013</v>
      </c>
      <c r="B1037" s="468" t="s">
        <v>2014</v>
      </c>
      <c r="C1037" s="470"/>
      <c r="D1037" s="470"/>
      <c r="E1037" s="470" t="str">
        <f t="shared" si="16"/>
        <v/>
      </c>
      <c r="F1037" s="470"/>
    </row>
    <row r="1038" spans="1:6">
      <c r="A1038" s="467" t="s">
        <v>2015</v>
      </c>
      <c r="B1038" s="468" t="s">
        <v>2016</v>
      </c>
      <c r="C1038" s="470"/>
      <c r="D1038" s="470"/>
      <c r="E1038" s="470" t="str">
        <f t="shared" si="16"/>
        <v/>
      </c>
      <c r="F1038" s="470"/>
    </row>
    <row r="1039" spans="1:6">
      <c r="A1039" s="467" t="s">
        <v>2017</v>
      </c>
      <c r="B1039" s="468" t="s">
        <v>2018</v>
      </c>
      <c r="C1039" s="470">
        <v>179</v>
      </c>
      <c r="D1039" s="470"/>
      <c r="E1039" s="470">
        <f t="shared" si="16"/>
        <v>0</v>
      </c>
      <c r="F1039" s="470"/>
    </row>
    <row r="1040" spans="1:6">
      <c r="A1040" s="467" t="s">
        <v>2019</v>
      </c>
      <c r="B1040" s="468" t="s">
        <v>223</v>
      </c>
      <c r="C1040" s="470"/>
      <c r="D1040" s="470"/>
      <c r="E1040" s="470" t="str">
        <f t="shared" si="16"/>
        <v/>
      </c>
      <c r="F1040" s="470"/>
    </row>
    <row r="1041" spans="1:6">
      <c r="A1041" s="467" t="s">
        <v>2020</v>
      </c>
      <c r="B1041" s="468" t="s">
        <v>2021</v>
      </c>
      <c r="C1041" s="470">
        <v>2578</v>
      </c>
      <c r="D1041" s="470"/>
      <c r="E1041" s="470">
        <f t="shared" si="16"/>
        <v>0</v>
      </c>
      <c r="F1041" s="470"/>
    </row>
    <row r="1042" spans="1:6">
      <c r="A1042" s="467" t="s">
        <v>2022</v>
      </c>
      <c r="B1042" s="468" t="s">
        <v>2023</v>
      </c>
      <c r="C1042" s="470">
        <f>SUM(C1043:C1047)</f>
        <v>24</v>
      </c>
      <c r="D1042" s="470">
        <f>SUM(D1043:D1047)</f>
        <v>0</v>
      </c>
      <c r="E1042" s="470">
        <f t="shared" si="16"/>
        <v>0</v>
      </c>
      <c r="F1042" s="470"/>
    </row>
    <row r="1043" spans="1:6">
      <c r="A1043" s="467" t="s">
        <v>2024</v>
      </c>
      <c r="B1043" s="468" t="s">
        <v>205</v>
      </c>
      <c r="C1043" s="470"/>
      <c r="D1043" s="470"/>
      <c r="E1043" s="470" t="str">
        <f t="shared" si="16"/>
        <v/>
      </c>
      <c r="F1043" s="470"/>
    </row>
    <row r="1044" spans="1:6">
      <c r="A1044" s="467" t="s">
        <v>2025</v>
      </c>
      <c r="B1044" s="468" t="s">
        <v>207</v>
      </c>
      <c r="C1044" s="470"/>
      <c r="D1044" s="470"/>
      <c r="E1044" s="470" t="str">
        <f t="shared" si="16"/>
        <v/>
      </c>
      <c r="F1044" s="470"/>
    </row>
    <row r="1045" spans="1:6">
      <c r="A1045" s="467" t="s">
        <v>2026</v>
      </c>
      <c r="B1045" s="468" t="s">
        <v>209</v>
      </c>
      <c r="C1045" s="470"/>
      <c r="D1045" s="470"/>
      <c r="E1045" s="470" t="str">
        <f t="shared" si="16"/>
        <v/>
      </c>
      <c r="F1045" s="470"/>
    </row>
    <row r="1046" spans="1:6">
      <c r="A1046" s="467" t="s">
        <v>2027</v>
      </c>
      <c r="B1046" s="468" t="s">
        <v>2028</v>
      </c>
      <c r="C1046" s="470"/>
      <c r="D1046" s="470"/>
      <c r="E1046" s="470" t="str">
        <f t="shared" si="16"/>
        <v/>
      </c>
      <c r="F1046" s="470"/>
    </row>
    <row r="1047" spans="1:6">
      <c r="A1047" s="467" t="s">
        <v>2029</v>
      </c>
      <c r="B1047" s="468" t="s">
        <v>2030</v>
      </c>
      <c r="C1047" s="470">
        <v>24</v>
      </c>
      <c r="D1047" s="470"/>
      <c r="E1047" s="470">
        <f t="shared" si="16"/>
        <v>0</v>
      </c>
      <c r="F1047" s="470"/>
    </row>
    <row r="1048" spans="1:6">
      <c r="A1048" s="467" t="s">
        <v>2031</v>
      </c>
      <c r="B1048" s="468" t="s">
        <v>2032</v>
      </c>
      <c r="C1048" s="470">
        <f>SUM(C1049:C1050)</f>
        <v>167</v>
      </c>
      <c r="D1048" s="470">
        <f>SUM(D1049:D1050)</f>
        <v>0</v>
      </c>
      <c r="E1048" s="470">
        <f t="shared" si="16"/>
        <v>0</v>
      </c>
      <c r="F1048" s="470"/>
    </row>
    <row r="1049" spans="1:6">
      <c r="A1049" s="467" t="s">
        <v>2033</v>
      </c>
      <c r="B1049" s="468" t="s">
        <v>2034</v>
      </c>
      <c r="C1049" s="470"/>
      <c r="D1049" s="470"/>
      <c r="E1049" s="470" t="str">
        <f t="shared" si="16"/>
        <v/>
      </c>
      <c r="F1049" s="470"/>
    </row>
    <row r="1050" spans="1:6">
      <c r="A1050" s="467" t="s">
        <v>2035</v>
      </c>
      <c r="B1050" s="468" t="s">
        <v>2036</v>
      </c>
      <c r="C1050" s="470">
        <v>167</v>
      </c>
      <c r="D1050" s="470"/>
      <c r="E1050" s="470">
        <f t="shared" si="16"/>
        <v>0</v>
      </c>
      <c r="F1050" s="470"/>
    </row>
    <row r="1051" spans="1:6">
      <c r="A1051" s="467" t="s">
        <v>2037</v>
      </c>
      <c r="B1051" s="468" t="s">
        <v>2038</v>
      </c>
      <c r="C1051" s="470">
        <f>SUM(C1052,C1059,C1069,C1075,C1078)</f>
        <v>54</v>
      </c>
      <c r="D1051" s="470">
        <f>SUM(D1052,D1059,D1069,D1075,D1078)</f>
        <v>145</v>
      </c>
      <c r="E1051" s="470">
        <f t="shared" si="16"/>
        <v>268.5</v>
      </c>
      <c r="F1051" s="470"/>
    </row>
    <row r="1052" spans="1:6">
      <c r="A1052" s="467" t="s">
        <v>2039</v>
      </c>
      <c r="B1052" s="468" t="s">
        <v>2040</v>
      </c>
      <c r="C1052" s="470">
        <f>SUM(C1053:C1058)</f>
        <v>0</v>
      </c>
      <c r="D1052" s="470">
        <f>SUM(D1053:D1058)</f>
        <v>145</v>
      </c>
      <c r="E1052" s="470" t="str">
        <f t="shared" si="16"/>
        <v/>
      </c>
      <c r="F1052" s="470"/>
    </row>
    <row r="1053" spans="1:6">
      <c r="A1053" s="467" t="s">
        <v>2041</v>
      </c>
      <c r="B1053" s="468" t="s">
        <v>205</v>
      </c>
      <c r="C1053" s="470"/>
      <c r="D1053" s="470">
        <v>145</v>
      </c>
      <c r="E1053" s="470" t="str">
        <f t="shared" si="16"/>
        <v/>
      </c>
      <c r="F1053" s="470"/>
    </row>
    <row r="1054" spans="1:6">
      <c r="A1054" s="467" t="s">
        <v>2042</v>
      </c>
      <c r="B1054" s="468" t="s">
        <v>207</v>
      </c>
      <c r="C1054" s="470"/>
      <c r="D1054" s="470"/>
      <c r="E1054" s="470" t="str">
        <f t="shared" si="16"/>
        <v/>
      </c>
      <c r="F1054" s="470"/>
    </row>
    <row r="1055" spans="1:6">
      <c r="A1055" s="467" t="s">
        <v>2043</v>
      </c>
      <c r="B1055" s="468" t="s">
        <v>209</v>
      </c>
      <c r="C1055" s="470"/>
      <c r="D1055" s="470"/>
      <c r="E1055" s="470" t="str">
        <f t="shared" si="16"/>
        <v/>
      </c>
      <c r="F1055" s="470"/>
    </row>
    <row r="1056" spans="1:6">
      <c r="A1056" s="467" t="s">
        <v>2044</v>
      </c>
      <c r="B1056" s="468" t="s">
        <v>2045</v>
      </c>
      <c r="C1056" s="470"/>
      <c r="D1056" s="470"/>
      <c r="E1056" s="470" t="str">
        <f t="shared" si="16"/>
        <v/>
      </c>
      <c r="F1056" s="470"/>
    </row>
    <row r="1057" spans="1:6">
      <c r="A1057" s="467" t="s">
        <v>2046</v>
      </c>
      <c r="B1057" s="468" t="s">
        <v>223</v>
      </c>
      <c r="C1057" s="470"/>
      <c r="D1057" s="470"/>
      <c r="E1057" s="470" t="str">
        <f t="shared" si="16"/>
        <v/>
      </c>
      <c r="F1057" s="470"/>
    </row>
    <row r="1058" spans="1:6">
      <c r="A1058" s="467" t="s">
        <v>2047</v>
      </c>
      <c r="B1058" s="468" t="s">
        <v>2048</v>
      </c>
      <c r="C1058" s="470"/>
      <c r="D1058" s="470"/>
      <c r="E1058" s="470" t="str">
        <f t="shared" si="16"/>
        <v/>
      </c>
      <c r="F1058" s="470"/>
    </row>
    <row r="1059" spans="1:6">
      <c r="A1059" s="513" t="s">
        <v>2049</v>
      </c>
      <c r="B1059" s="468" t="s">
        <v>2050</v>
      </c>
      <c r="C1059" s="470">
        <f>SUM(C1060:C1068)</f>
        <v>0</v>
      </c>
      <c r="D1059" s="470">
        <f>SUM(D1060:D1068)</f>
        <v>0</v>
      </c>
      <c r="E1059" s="470" t="str">
        <f t="shared" si="16"/>
        <v/>
      </c>
      <c r="F1059" s="470"/>
    </row>
    <row r="1060" spans="1:6">
      <c r="A1060" s="513" t="s">
        <v>2051</v>
      </c>
      <c r="B1060" s="468" t="s">
        <v>2052</v>
      </c>
      <c r="C1060" s="470"/>
      <c r="D1060" s="470"/>
      <c r="E1060" s="470" t="str">
        <f t="shared" si="16"/>
        <v/>
      </c>
      <c r="F1060" s="470"/>
    </row>
    <row r="1061" spans="1:6">
      <c r="A1061" s="513" t="s">
        <v>2053</v>
      </c>
      <c r="B1061" s="468" t="s">
        <v>2054</v>
      </c>
      <c r="C1061" s="470"/>
      <c r="D1061" s="470"/>
      <c r="E1061" s="470" t="str">
        <f t="shared" si="16"/>
        <v/>
      </c>
      <c r="F1061" s="470"/>
    </row>
    <row r="1062" spans="1:6">
      <c r="A1062" s="513" t="s">
        <v>2055</v>
      </c>
      <c r="B1062" s="468" t="s">
        <v>2056</v>
      </c>
      <c r="C1062" s="470"/>
      <c r="D1062" s="470"/>
      <c r="E1062" s="470" t="str">
        <f t="shared" si="16"/>
        <v/>
      </c>
      <c r="F1062" s="470"/>
    </row>
    <row r="1063" spans="1:6">
      <c r="A1063" s="513" t="s">
        <v>2057</v>
      </c>
      <c r="B1063" s="468" t="s">
        <v>2058</v>
      </c>
      <c r="C1063" s="470"/>
      <c r="D1063" s="470"/>
      <c r="E1063" s="470" t="str">
        <f t="shared" si="16"/>
        <v/>
      </c>
      <c r="F1063" s="470"/>
    </row>
    <row r="1064" spans="1:6">
      <c r="A1064" s="513" t="s">
        <v>2059</v>
      </c>
      <c r="B1064" s="468" t="s">
        <v>2060</v>
      </c>
      <c r="C1064" s="470"/>
      <c r="D1064" s="470"/>
      <c r="E1064" s="470" t="str">
        <f t="shared" si="16"/>
        <v/>
      </c>
      <c r="F1064" s="470"/>
    </row>
    <row r="1065" spans="1:6">
      <c r="A1065" s="513" t="s">
        <v>2061</v>
      </c>
      <c r="B1065" s="468" t="s">
        <v>2062</v>
      </c>
      <c r="C1065" s="470"/>
      <c r="D1065" s="470"/>
      <c r="E1065" s="470" t="str">
        <f t="shared" si="16"/>
        <v/>
      </c>
      <c r="F1065" s="470"/>
    </row>
    <row r="1066" spans="1:6">
      <c r="A1066" s="513" t="s">
        <v>2063</v>
      </c>
      <c r="B1066" s="468" t="s">
        <v>2064</v>
      </c>
      <c r="C1066" s="470"/>
      <c r="D1066" s="470"/>
      <c r="E1066" s="470" t="str">
        <f t="shared" si="16"/>
        <v/>
      </c>
      <c r="F1066" s="470"/>
    </row>
    <row r="1067" spans="1:6">
      <c r="A1067" s="513" t="s">
        <v>2065</v>
      </c>
      <c r="B1067" s="468" t="s">
        <v>2066</v>
      </c>
      <c r="C1067" s="470"/>
      <c r="D1067" s="470"/>
      <c r="E1067" s="470" t="str">
        <f t="shared" si="16"/>
        <v/>
      </c>
      <c r="F1067" s="470"/>
    </row>
    <row r="1068" spans="1:6">
      <c r="A1068" s="513" t="s">
        <v>2067</v>
      </c>
      <c r="B1068" s="468" t="s">
        <v>2068</v>
      </c>
      <c r="C1068" s="470"/>
      <c r="D1068" s="470"/>
      <c r="E1068" s="470" t="str">
        <f t="shared" si="16"/>
        <v/>
      </c>
      <c r="F1068" s="470"/>
    </row>
    <row r="1069" spans="1:6">
      <c r="A1069" s="467" t="s">
        <v>2069</v>
      </c>
      <c r="B1069" s="468" t="s">
        <v>2070</v>
      </c>
      <c r="C1069" s="470">
        <f>SUM(C1070:C1074)</f>
        <v>0</v>
      </c>
      <c r="D1069" s="470">
        <f>SUM(D1070:D1074)</f>
        <v>0</v>
      </c>
      <c r="E1069" s="470" t="str">
        <f t="shared" si="16"/>
        <v/>
      </c>
      <c r="F1069" s="470"/>
    </row>
    <row r="1070" spans="1:6">
      <c r="A1070" s="467" t="s">
        <v>2071</v>
      </c>
      <c r="B1070" s="468" t="s">
        <v>2072</v>
      </c>
      <c r="C1070" s="470"/>
      <c r="D1070" s="470"/>
      <c r="E1070" s="470" t="str">
        <f t="shared" si="16"/>
        <v/>
      </c>
      <c r="F1070" s="470"/>
    </row>
    <row r="1071" spans="1:6">
      <c r="A1071" s="467" t="s">
        <v>2073</v>
      </c>
      <c r="B1071" s="468" t="s">
        <v>2074</v>
      </c>
      <c r="C1071" s="470"/>
      <c r="D1071" s="470"/>
      <c r="E1071" s="470" t="str">
        <f t="shared" si="16"/>
        <v/>
      </c>
      <c r="F1071" s="470"/>
    </row>
    <row r="1072" spans="1:6">
      <c r="A1072" s="467" t="s">
        <v>2075</v>
      </c>
      <c r="B1072" s="468" t="s">
        <v>2076</v>
      </c>
      <c r="C1072" s="470"/>
      <c r="D1072" s="470"/>
      <c r="E1072" s="470" t="str">
        <f t="shared" si="16"/>
        <v/>
      </c>
      <c r="F1072" s="470"/>
    </row>
    <row r="1073" spans="1:6">
      <c r="A1073" s="467" t="s">
        <v>2077</v>
      </c>
      <c r="B1073" s="468" t="s">
        <v>2078</v>
      </c>
      <c r="C1073" s="470"/>
      <c r="D1073" s="470"/>
      <c r="E1073" s="470" t="str">
        <f t="shared" si="16"/>
        <v/>
      </c>
      <c r="F1073" s="470"/>
    </row>
    <row r="1074" spans="1:6">
      <c r="A1074" s="467" t="s">
        <v>2079</v>
      </c>
      <c r="B1074" s="468" t="s">
        <v>2080</v>
      </c>
      <c r="C1074" s="470"/>
      <c r="D1074" s="470"/>
      <c r="E1074" s="470" t="str">
        <f t="shared" si="16"/>
        <v/>
      </c>
      <c r="F1074" s="470"/>
    </row>
    <row r="1075" spans="1:6">
      <c r="A1075" s="513" t="s">
        <v>2081</v>
      </c>
      <c r="B1075" s="468" t="s">
        <v>2082</v>
      </c>
      <c r="C1075" s="470">
        <f>SUM(C1076:C1077)</f>
        <v>0</v>
      </c>
      <c r="D1075" s="470">
        <f>SUM(D1076:D1077)</f>
        <v>0</v>
      </c>
      <c r="E1075" s="470" t="str">
        <f t="shared" si="16"/>
        <v/>
      </c>
      <c r="F1075" s="470"/>
    </row>
    <row r="1076" spans="1:6">
      <c r="A1076" s="513" t="s">
        <v>2083</v>
      </c>
      <c r="B1076" s="468" t="s">
        <v>2084</v>
      </c>
      <c r="C1076" s="470"/>
      <c r="D1076" s="470"/>
      <c r="E1076" s="470" t="str">
        <f t="shared" si="16"/>
        <v/>
      </c>
      <c r="F1076" s="470"/>
    </row>
    <row r="1077" spans="1:6">
      <c r="A1077" s="513" t="s">
        <v>2085</v>
      </c>
      <c r="B1077" s="468" t="s">
        <v>2086</v>
      </c>
      <c r="C1077" s="470"/>
      <c r="D1077" s="470"/>
      <c r="E1077" s="470" t="str">
        <f t="shared" si="16"/>
        <v/>
      </c>
      <c r="F1077" s="470"/>
    </row>
    <row r="1078" spans="1:6">
      <c r="A1078" s="467" t="s">
        <v>2087</v>
      </c>
      <c r="B1078" s="468" t="s">
        <v>2088</v>
      </c>
      <c r="C1078" s="470">
        <f>SUM(C1079:C1080)</f>
        <v>54</v>
      </c>
      <c r="D1078" s="470">
        <f>SUM(D1079:D1080)</f>
        <v>0</v>
      </c>
      <c r="E1078" s="470">
        <f t="shared" si="16"/>
        <v>0</v>
      </c>
      <c r="F1078" s="470"/>
    </row>
    <row r="1079" spans="1:6">
      <c r="A1079" s="513" t="s">
        <v>2089</v>
      </c>
      <c r="B1079" s="468" t="s">
        <v>2090</v>
      </c>
      <c r="C1079" s="470">
        <v>54</v>
      </c>
      <c r="D1079" s="470"/>
      <c r="E1079" s="470">
        <f t="shared" si="16"/>
        <v>0</v>
      </c>
      <c r="F1079" s="470"/>
    </row>
    <row r="1080" spans="1:6">
      <c r="A1080" s="513" t="s">
        <v>2091</v>
      </c>
      <c r="B1080" s="468" t="s">
        <v>2092</v>
      </c>
      <c r="C1080" s="470"/>
      <c r="D1080" s="470"/>
      <c r="E1080" s="470" t="str">
        <f t="shared" si="16"/>
        <v/>
      </c>
      <c r="F1080" s="470"/>
    </row>
    <row r="1081" spans="1:6">
      <c r="A1081" s="467" t="s">
        <v>2093</v>
      </c>
      <c r="B1081" s="468" t="s">
        <v>2094</v>
      </c>
      <c r="C1081" s="470">
        <f>SUM(C1082:C1090)</f>
        <v>0</v>
      </c>
      <c r="D1081" s="470">
        <f>SUM(D1082:D1090)</f>
        <v>0</v>
      </c>
      <c r="E1081" s="470" t="str">
        <f t="shared" si="16"/>
        <v/>
      </c>
      <c r="F1081" s="470"/>
    </row>
    <row r="1082" spans="1:6">
      <c r="A1082" s="467" t="s">
        <v>2095</v>
      </c>
      <c r="B1082" s="468" t="s">
        <v>2096</v>
      </c>
      <c r="C1082" s="470"/>
      <c r="D1082" s="470"/>
      <c r="E1082" s="470" t="str">
        <f t="shared" si="16"/>
        <v/>
      </c>
      <c r="F1082" s="470"/>
    </row>
    <row r="1083" spans="1:6">
      <c r="A1083" s="467" t="s">
        <v>2097</v>
      </c>
      <c r="B1083" s="468" t="s">
        <v>2098</v>
      </c>
      <c r="C1083" s="470"/>
      <c r="D1083" s="470"/>
      <c r="E1083" s="470" t="str">
        <f t="shared" si="16"/>
        <v/>
      </c>
      <c r="F1083" s="470"/>
    </row>
    <row r="1084" spans="1:6">
      <c r="A1084" s="467" t="s">
        <v>2099</v>
      </c>
      <c r="B1084" s="468" t="s">
        <v>2100</v>
      </c>
      <c r="C1084" s="470"/>
      <c r="D1084" s="470"/>
      <c r="E1084" s="470" t="str">
        <f t="shared" si="16"/>
        <v/>
      </c>
      <c r="F1084" s="470"/>
    </row>
    <row r="1085" spans="1:6">
      <c r="A1085" s="467" t="s">
        <v>2101</v>
      </c>
      <c r="B1085" s="468" t="s">
        <v>2102</v>
      </c>
      <c r="C1085" s="470"/>
      <c r="D1085" s="470"/>
      <c r="E1085" s="470" t="str">
        <f t="shared" si="16"/>
        <v/>
      </c>
      <c r="F1085" s="470"/>
    </row>
    <row r="1086" spans="1:6">
      <c r="A1086" s="467" t="s">
        <v>2103</v>
      </c>
      <c r="B1086" s="468" t="s">
        <v>2104</v>
      </c>
      <c r="C1086" s="470"/>
      <c r="D1086" s="470"/>
      <c r="E1086" s="470" t="str">
        <f t="shared" si="16"/>
        <v/>
      </c>
      <c r="F1086" s="470"/>
    </row>
    <row r="1087" spans="1:6">
      <c r="A1087" s="467" t="s">
        <v>2105</v>
      </c>
      <c r="B1087" s="468" t="s">
        <v>2106</v>
      </c>
      <c r="C1087" s="470"/>
      <c r="D1087" s="470"/>
      <c r="E1087" s="470" t="str">
        <f t="shared" si="16"/>
        <v/>
      </c>
      <c r="F1087" s="470"/>
    </row>
    <row r="1088" spans="1:6">
      <c r="A1088" s="467" t="s">
        <v>2107</v>
      </c>
      <c r="B1088" s="468" t="s">
        <v>2108</v>
      </c>
      <c r="C1088" s="470"/>
      <c r="D1088" s="470"/>
      <c r="E1088" s="470" t="str">
        <f t="shared" si="16"/>
        <v/>
      </c>
      <c r="F1088" s="470"/>
    </row>
    <row r="1089" spans="1:6">
      <c r="A1089" s="467" t="s">
        <v>2109</v>
      </c>
      <c r="B1089" s="468" t="s">
        <v>2110</v>
      </c>
      <c r="C1089" s="470"/>
      <c r="D1089" s="470"/>
      <c r="E1089" s="470" t="str">
        <f t="shared" si="16"/>
        <v/>
      </c>
      <c r="F1089" s="470"/>
    </row>
    <row r="1090" spans="1:6">
      <c r="A1090" s="467" t="s">
        <v>2111</v>
      </c>
      <c r="B1090" s="468" t="s">
        <v>2112</v>
      </c>
      <c r="C1090" s="470"/>
      <c r="D1090" s="470"/>
      <c r="E1090" s="470" t="str">
        <f t="shared" si="16"/>
        <v/>
      </c>
      <c r="F1090" s="470"/>
    </row>
    <row r="1091" spans="1:6">
      <c r="A1091" s="467" t="s">
        <v>2113</v>
      </c>
      <c r="B1091" s="468" t="s">
        <v>2114</v>
      </c>
      <c r="C1091" s="470">
        <f>SUM(C1092,C1119,C1134)</f>
        <v>7214</v>
      </c>
      <c r="D1091" s="470">
        <f>SUM(D1092,D1119,D1134)</f>
        <v>3014</v>
      </c>
      <c r="E1091" s="470">
        <f t="shared" si="16"/>
        <v>41.8</v>
      </c>
      <c r="F1091" s="470"/>
    </row>
    <row r="1092" spans="1:6">
      <c r="A1092" s="467" t="s">
        <v>2115</v>
      </c>
      <c r="B1092" s="468" t="s">
        <v>2116</v>
      </c>
      <c r="C1092" s="470">
        <f>SUM(C1093:C1118)</f>
        <v>5427</v>
      </c>
      <c r="D1092" s="470">
        <f>SUM(D1093:D1118)</f>
        <v>2690</v>
      </c>
      <c r="E1092" s="470">
        <f t="shared" si="16"/>
        <v>49.6</v>
      </c>
      <c r="F1092" s="470"/>
    </row>
    <row r="1093" spans="1:6">
      <c r="A1093" s="467" t="s">
        <v>2117</v>
      </c>
      <c r="B1093" s="468" t="s">
        <v>205</v>
      </c>
      <c r="C1093" s="470">
        <v>1027</v>
      </c>
      <c r="D1093" s="470">
        <v>390</v>
      </c>
      <c r="E1093" s="470">
        <f t="shared" ref="E1093:E1156" si="17">IF(C1093=0,"",ROUND(D1093/C1093*100,1))</f>
        <v>38</v>
      </c>
      <c r="F1093" s="470"/>
    </row>
    <row r="1094" spans="1:6">
      <c r="A1094" s="467" t="s">
        <v>2118</v>
      </c>
      <c r="B1094" s="468" t="s">
        <v>207</v>
      </c>
      <c r="C1094" s="470"/>
      <c r="D1094" s="470"/>
      <c r="E1094" s="470" t="str">
        <f t="shared" si="17"/>
        <v/>
      </c>
      <c r="F1094" s="470"/>
    </row>
    <row r="1095" spans="1:6">
      <c r="A1095" s="467" t="s">
        <v>2119</v>
      </c>
      <c r="B1095" s="468" t="s">
        <v>209</v>
      </c>
      <c r="C1095" s="470"/>
      <c r="D1095" s="470"/>
      <c r="E1095" s="470" t="str">
        <f t="shared" si="17"/>
        <v/>
      </c>
      <c r="F1095" s="470"/>
    </row>
    <row r="1096" spans="1:6">
      <c r="A1096" s="467" t="s">
        <v>2120</v>
      </c>
      <c r="B1096" s="468" t="s">
        <v>2121</v>
      </c>
      <c r="C1096" s="470"/>
      <c r="D1096" s="470"/>
      <c r="E1096" s="470" t="str">
        <f t="shared" si="17"/>
        <v/>
      </c>
      <c r="F1096" s="470"/>
    </row>
    <row r="1097" spans="1:6">
      <c r="A1097" s="467" t="s">
        <v>2122</v>
      </c>
      <c r="B1097" s="468" t="s">
        <v>2123</v>
      </c>
      <c r="C1097" s="470"/>
      <c r="D1097" s="470"/>
      <c r="E1097" s="470" t="str">
        <f t="shared" si="17"/>
        <v/>
      </c>
      <c r="F1097" s="470"/>
    </row>
    <row r="1098" spans="1:6">
      <c r="A1098" s="467" t="s">
        <v>2124</v>
      </c>
      <c r="B1098" s="468" t="s">
        <v>2125</v>
      </c>
      <c r="C1098" s="470"/>
      <c r="D1098" s="470"/>
      <c r="E1098" s="470" t="str">
        <f t="shared" si="17"/>
        <v/>
      </c>
      <c r="F1098" s="470"/>
    </row>
    <row r="1099" spans="1:6">
      <c r="A1099" s="467" t="s">
        <v>2126</v>
      </c>
      <c r="B1099" s="468" t="s">
        <v>2127</v>
      </c>
      <c r="C1099" s="470"/>
      <c r="D1099" s="470"/>
      <c r="E1099" s="470" t="str">
        <f t="shared" si="17"/>
        <v/>
      </c>
      <c r="F1099" s="470"/>
    </row>
    <row r="1100" spans="1:6">
      <c r="A1100" s="467" t="s">
        <v>2128</v>
      </c>
      <c r="B1100" s="468" t="s">
        <v>2129</v>
      </c>
      <c r="C1100" s="470"/>
      <c r="D1100" s="470"/>
      <c r="E1100" s="470" t="str">
        <f t="shared" si="17"/>
        <v/>
      </c>
      <c r="F1100" s="470"/>
    </row>
    <row r="1101" spans="1:6">
      <c r="A1101" s="467" t="s">
        <v>2130</v>
      </c>
      <c r="B1101" s="468" t="s">
        <v>2131</v>
      </c>
      <c r="C1101" s="470"/>
      <c r="D1101" s="470"/>
      <c r="E1101" s="470" t="str">
        <f t="shared" si="17"/>
        <v/>
      </c>
      <c r="F1101" s="470"/>
    </row>
    <row r="1102" spans="1:6">
      <c r="A1102" s="467" t="s">
        <v>2132</v>
      </c>
      <c r="B1102" s="468" t="s">
        <v>2133</v>
      </c>
      <c r="C1102" s="470"/>
      <c r="D1102" s="470"/>
      <c r="E1102" s="470" t="str">
        <f t="shared" si="17"/>
        <v/>
      </c>
      <c r="F1102" s="470"/>
    </row>
    <row r="1103" spans="1:6">
      <c r="A1103" s="467" t="s">
        <v>2134</v>
      </c>
      <c r="B1103" s="468" t="s">
        <v>2135</v>
      </c>
      <c r="C1103" s="470"/>
      <c r="D1103" s="470"/>
      <c r="E1103" s="470" t="str">
        <f t="shared" si="17"/>
        <v/>
      </c>
      <c r="F1103" s="470"/>
    </row>
    <row r="1104" spans="1:6">
      <c r="A1104" s="467" t="s">
        <v>2136</v>
      </c>
      <c r="B1104" s="468" t="s">
        <v>2137</v>
      </c>
      <c r="C1104" s="470"/>
      <c r="D1104" s="470"/>
      <c r="E1104" s="470" t="str">
        <f t="shared" si="17"/>
        <v/>
      </c>
      <c r="F1104" s="470"/>
    </row>
    <row r="1105" spans="1:6">
      <c r="A1105" s="467" t="s">
        <v>2138</v>
      </c>
      <c r="B1105" s="468" t="s">
        <v>2139</v>
      </c>
      <c r="C1105" s="470"/>
      <c r="D1105" s="470"/>
      <c r="E1105" s="470" t="str">
        <f t="shared" si="17"/>
        <v/>
      </c>
      <c r="F1105" s="470"/>
    </row>
    <row r="1106" spans="1:6">
      <c r="A1106" s="467" t="s">
        <v>2140</v>
      </c>
      <c r="B1106" s="468" t="s">
        <v>2141</v>
      </c>
      <c r="C1106" s="470"/>
      <c r="D1106" s="470"/>
      <c r="E1106" s="470" t="str">
        <f t="shared" si="17"/>
        <v/>
      </c>
      <c r="F1106" s="470"/>
    </row>
    <row r="1107" spans="1:6">
      <c r="A1107" s="467" t="s">
        <v>2142</v>
      </c>
      <c r="B1107" s="468" t="s">
        <v>2143</v>
      </c>
      <c r="C1107" s="470"/>
      <c r="D1107" s="470"/>
      <c r="E1107" s="470" t="str">
        <f t="shared" si="17"/>
        <v/>
      </c>
      <c r="F1107" s="470"/>
    </row>
    <row r="1108" spans="1:6">
      <c r="A1108" s="467" t="s">
        <v>2144</v>
      </c>
      <c r="B1108" s="468" t="s">
        <v>2145</v>
      </c>
      <c r="C1108" s="470"/>
      <c r="D1108" s="470"/>
      <c r="E1108" s="470" t="str">
        <f t="shared" si="17"/>
        <v/>
      </c>
      <c r="F1108" s="470"/>
    </row>
    <row r="1109" spans="1:6">
      <c r="A1109" s="467" t="s">
        <v>2146</v>
      </c>
      <c r="B1109" s="468" t="s">
        <v>2147</v>
      </c>
      <c r="C1109" s="470"/>
      <c r="D1109" s="470"/>
      <c r="E1109" s="470" t="str">
        <f t="shared" si="17"/>
        <v/>
      </c>
      <c r="F1109" s="470"/>
    </row>
    <row r="1110" spans="1:6">
      <c r="A1110" s="467" t="s">
        <v>2148</v>
      </c>
      <c r="B1110" s="468" t="s">
        <v>2149</v>
      </c>
      <c r="C1110" s="470"/>
      <c r="D1110" s="470"/>
      <c r="E1110" s="470" t="str">
        <f t="shared" si="17"/>
        <v/>
      </c>
      <c r="F1110" s="470"/>
    </row>
    <row r="1111" spans="1:6">
      <c r="A1111" s="467" t="s">
        <v>2150</v>
      </c>
      <c r="B1111" s="468" t="s">
        <v>2151</v>
      </c>
      <c r="C1111" s="470"/>
      <c r="D1111" s="470"/>
      <c r="E1111" s="470" t="str">
        <f t="shared" si="17"/>
        <v/>
      </c>
      <c r="F1111" s="470"/>
    </row>
    <row r="1112" spans="1:6">
      <c r="A1112" s="467" t="s">
        <v>2152</v>
      </c>
      <c r="B1112" s="468" t="s">
        <v>2153</v>
      </c>
      <c r="C1112" s="470"/>
      <c r="D1112" s="470"/>
      <c r="E1112" s="470" t="str">
        <f t="shared" si="17"/>
        <v/>
      </c>
      <c r="F1112" s="470"/>
    </row>
    <row r="1113" spans="1:6">
      <c r="A1113" s="467" t="s">
        <v>2154</v>
      </c>
      <c r="B1113" s="468" t="s">
        <v>2155</v>
      </c>
      <c r="C1113" s="470"/>
      <c r="D1113" s="470"/>
      <c r="E1113" s="470" t="str">
        <f t="shared" si="17"/>
        <v/>
      </c>
      <c r="F1113" s="470"/>
    </row>
    <row r="1114" spans="1:6">
      <c r="A1114" s="467" t="s">
        <v>2156</v>
      </c>
      <c r="B1114" s="468" t="s">
        <v>2157</v>
      </c>
      <c r="C1114" s="470"/>
      <c r="D1114" s="470"/>
      <c r="E1114" s="470" t="str">
        <f t="shared" si="17"/>
        <v/>
      </c>
      <c r="F1114" s="470"/>
    </row>
    <row r="1115" spans="1:6">
      <c r="A1115" s="467" t="s">
        <v>2158</v>
      </c>
      <c r="B1115" s="468" t="s">
        <v>2159</v>
      </c>
      <c r="C1115" s="470"/>
      <c r="D1115" s="470"/>
      <c r="E1115" s="470" t="str">
        <f t="shared" si="17"/>
        <v/>
      </c>
      <c r="F1115" s="470"/>
    </row>
    <row r="1116" spans="1:6">
      <c r="A1116" s="467" t="s">
        <v>2160</v>
      </c>
      <c r="B1116" s="468" t="s">
        <v>2161</v>
      </c>
      <c r="C1116" s="470"/>
      <c r="D1116" s="470"/>
      <c r="E1116" s="470" t="str">
        <f t="shared" si="17"/>
        <v/>
      </c>
      <c r="F1116" s="470"/>
    </row>
    <row r="1117" spans="1:6">
      <c r="A1117" s="467" t="s">
        <v>2162</v>
      </c>
      <c r="B1117" s="468" t="s">
        <v>223</v>
      </c>
      <c r="C1117" s="470"/>
      <c r="D1117" s="470"/>
      <c r="E1117" s="470" t="str">
        <f t="shared" si="17"/>
        <v/>
      </c>
      <c r="F1117" s="470"/>
    </row>
    <row r="1118" spans="1:6">
      <c r="A1118" s="467" t="s">
        <v>2163</v>
      </c>
      <c r="B1118" s="468" t="s">
        <v>2164</v>
      </c>
      <c r="C1118" s="470">
        <v>4400</v>
      </c>
      <c r="D1118" s="470">
        <v>2300</v>
      </c>
      <c r="E1118" s="470">
        <f t="shared" si="17"/>
        <v>52.3</v>
      </c>
      <c r="F1118" s="470"/>
    </row>
    <row r="1119" spans="1:6">
      <c r="A1119" s="467" t="s">
        <v>2165</v>
      </c>
      <c r="B1119" s="468" t="s">
        <v>2166</v>
      </c>
      <c r="C1119" s="470">
        <f>SUM(C1120:C1133)</f>
        <v>24</v>
      </c>
      <c r="D1119" s="470">
        <f>SUM(D1120:D1133)</f>
        <v>24</v>
      </c>
      <c r="E1119" s="470">
        <f t="shared" si="17"/>
        <v>100</v>
      </c>
      <c r="F1119" s="470"/>
    </row>
    <row r="1120" spans="1:6">
      <c r="A1120" s="467" t="s">
        <v>2167</v>
      </c>
      <c r="B1120" s="468" t="s">
        <v>205</v>
      </c>
      <c r="C1120" s="470"/>
      <c r="D1120" s="470"/>
      <c r="E1120" s="470" t="str">
        <f t="shared" si="17"/>
        <v/>
      </c>
      <c r="F1120" s="470"/>
    </row>
    <row r="1121" spans="1:6">
      <c r="A1121" s="467" t="s">
        <v>2168</v>
      </c>
      <c r="B1121" s="468" t="s">
        <v>207</v>
      </c>
      <c r="C1121" s="470"/>
      <c r="D1121" s="470"/>
      <c r="E1121" s="470" t="str">
        <f t="shared" si="17"/>
        <v/>
      </c>
      <c r="F1121" s="470"/>
    </row>
    <row r="1122" spans="1:6">
      <c r="A1122" s="467" t="s">
        <v>2169</v>
      </c>
      <c r="B1122" s="468" t="s">
        <v>209</v>
      </c>
      <c r="C1122" s="470"/>
      <c r="D1122" s="470"/>
      <c r="E1122" s="470" t="str">
        <f t="shared" si="17"/>
        <v/>
      </c>
      <c r="F1122" s="470"/>
    </row>
    <row r="1123" spans="1:6">
      <c r="A1123" s="467" t="s">
        <v>2170</v>
      </c>
      <c r="B1123" s="468" t="s">
        <v>2171</v>
      </c>
      <c r="C1123" s="470"/>
      <c r="D1123" s="470"/>
      <c r="E1123" s="470" t="str">
        <f t="shared" si="17"/>
        <v/>
      </c>
      <c r="F1123" s="470"/>
    </row>
    <row r="1124" spans="1:6">
      <c r="A1124" s="467" t="s">
        <v>2172</v>
      </c>
      <c r="B1124" s="468" t="s">
        <v>2173</v>
      </c>
      <c r="C1124" s="470"/>
      <c r="D1124" s="470"/>
      <c r="E1124" s="470" t="str">
        <f t="shared" si="17"/>
        <v/>
      </c>
      <c r="F1124" s="470"/>
    </row>
    <row r="1125" spans="1:6">
      <c r="A1125" s="467" t="s">
        <v>2174</v>
      </c>
      <c r="B1125" s="468" t="s">
        <v>2175</v>
      </c>
      <c r="C1125" s="470"/>
      <c r="D1125" s="470"/>
      <c r="E1125" s="470" t="str">
        <f t="shared" si="17"/>
        <v/>
      </c>
      <c r="F1125" s="470"/>
    </row>
    <row r="1126" spans="1:6">
      <c r="A1126" s="467" t="s">
        <v>2176</v>
      </c>
      <c r="B1126" s="468" t="s">
        <v>2177</v>
      </c>
      <c r="C1126" s="470"/>
      <c r="D1126" s="470"/>
      <c r="E1126" s="470" t="str">
        <f t="shared" si="17"/>
        <v/>
      </c>
      <c r="F1126" s="470"/>
    </row>
    <row r="1127" spans="1:6">
      <c r="A1127" s="467" t="s">
        <v>2178</v>
      </c>
      <c r="B1127" s="468" t="s">
        <v>2179</v>
      </c>
      <c r="C1127" s="470"/>
      <c r="D1127" s="470"/>
      <c r="E1127" s="470" t="str">
        <f t="shared" si="17"/>
        <v/>
      </c>
      <c r="F1127" s="470"/>
    </row>
    <row r="1128" spans="1:6">
      <c r="A1128" s="467" t="s">
        <v>2180</v>
      </c>
      <c r="B1128" s="468" t="s">
        <v>2181</v>
      </c>
      <c r="C1128" s="470"/>
      <c r="D1128" s="470"/>
      <c r="E1128" s="470" t="str">
        <f t="shared" si="17"/>
        <v/>
      </c>
      <c r="F1128" s="470"/>
    </row>
    <row r="1129" spans="1:6">
      <c r="A1129" s="467" t="s">
        <v>2182</v>
      </c>
      <c r="B1129" s="468" t="s">
        <v>2183</v>
      </c>
      <c r="C1129" s="470"/>
      <c r="D1129" s="470"/>
      <c r="E1129" s="470" t="str">
        <f t="shared" si="17"/>
        <v/>
      </c>
      <c r="F1129" s="470"/>
    </row>
    <row r="1130" spans="1:6">
      <c r="A1130" s="467" t="s">
        <v>2184</v>
      </c>
      <c r="B1130" s="468" t="s">
        <v>2185</v>
      </c>
      <c r="C1130" s="470"/>
      <c r="D1130" s="470"/>
      <c r="E1130" s="470" t="str">
        <f t="shared" si="17"/>
        <v/>
      </c>
      <c r="F1130" s="470"/>
    </row>
    <row r="1131" spans="1:6">
      <c r="A1131" s="467" t="s">
        <v>2186</v>
      </c>
      <c r="B1131" s="468" t="s">
        <v>2187</v>
      </c>
      <c r="C1131" s="470"/>
      <c r="D1131" s="470"/>
      <c r="E1131" s="470" t="str">
        <f t="shared" si="17"/>
        <v/>
      </c>
      <c r="F1131" s="470"/>
    </row>
    <row r="1132" spans="1:6">
      <c r="A1132" s="467" t="s">
        <v>2188</v>
      </c>
      <c r="B1132" s="468" t="s">
        <v>2189</v>
      </c>
      <c r="C1132" s="470"/>
      <c r="D1132" s="470"/>
      <c r="E1132" s="470" t="str">
        <f t="shared" si="17"/>
        <v/>
      </c>
      <c r="F1132" s="470"/>
    </row>
    <row r="1133" spans="1:6">
      <c r="A1133" s="467" t="s">
        <v>2190</v>
      </c>
      <c r="B1133" s="468" t="s">
        <v>2191</v>
      </c>
      <c r="C1133" s="470">
        <v>24</v>
      </c>
      <c r="D1133" s="470">
        <v>24</v>
      </c>
      <c r="E1133" s="470">
        <f t="shared" si="17"/>
        <v>100</v>
      </c>
      <c r="F1133" s="470"/>
    </row>
    <row r="1134" spans="1:6">
      <c r="A1134" s="467" t="s">
        <v>2192</v>
      </c>
      <c r="B1134" s="468" t="s">
        <v>2193</v>
      </c>
      <c r="C1134" s="470">
        <v>1763</v>
      </c>
      <c r="D1134" s="470">
        <v>300</v>
      </c>
      <c r="E1134" s="470">
        <f t="shared" si="17"/>
        <v>17</v>
      </c>
      <c r="F1134" s="470"/>
    </row>
    <row r="1135" spans="1:6">
      <c r="A1135" s="467" t="s">
        <v>2194</v>
      </c>
      <c r="B1135" s="468" t="s">
        <v>2195</v>
      </c>
      <c r="C1135" s="470">
        <f>SUM(C1136,C1147,C1151)</f>
        <v>2491</v>
      </c>
      <c r="D1135" s="470">
        <f>SUM(D1136,D1147,D1151)</f>
        <v>5000</v>
      </c>
      <c r="E1135" s="470">
        <f t="shared" si="17"/>
        <v>200.7</v>
      </c>
      <c r="F1135" s="470"/>
    </row>
    <row r="1136" spans="1:6">
      <c r="A1136" s="467" t="s">
        <v>2196</v>
      </c>
      <c r="B1136" s="468" t="s">
        <v>2197</v>
      </c>
      <c r="C1136" s="470">
        <f>SUM(C1137:C1146)</f>
        <v>972</v>
      </c>
      <c r="D1136" s="470">
        <f>SUM(D1137:D1146)</f>
        <v>0</v>
      </c>
      <c r="E1136" s="470">
        <f t="shared" si="17"/>
        <v>0</v>
      </c>
      <c r="F1136" s="470"/>
    </row>
    <row r="1137" spans="1:6">
      <c r="A1137" s="467" t="s">
        <v>2198</v>
      </c>
      <c r="B1137" s="468" t="s">
        <v>2199</v>
      </c>
      <c r="C1137" s="470"/>
      <c r="D1137" s="470"/>
      <c r="E1137" s="470" t="str">
        <f t="shared" si="17"/>
        <v/>
      </c>
      <c r="F1137" s="470"/>
    </row>
    <row r="1138" spans="1:6">
      <c r="A1138" s="467" t="s">
        <v>2200</v>
      </c>
      <c r="B1138" s="468" t="s">
        <v>2201</v>
      </c>
      <c r="C1138" s="470"/>
      <c r="D1138" s="470"/>
      <c r="E1138" s="470" t="str">
        <f t="shared" si="17"/>
        <v/>
      </c>
      <c r="F1138" s="470"/>
    </row>
    <row r="1139" spans="1:6">
      <c r="A1139" s="467" t="s">
        <v>2202</v>
      </c>
      <c r="B1139" s="468" t="s">
        <v>2203</v>
      </c>
      <c r="C1139" s="470"/>
      <c r="D1139" s="470"/>
      <c r="E1139" s="470" t="str">
        <f t="shared" si="17"/>
        <v/>
      </c>
      <c r="F1139" s="470"/>
    </row>
    <row r="1140" spans="1:6">
      <c r="A1140" s="467" t="s">
        <v>2204</v>
      </c>
      <c r="B1140" s="468" t="s">
        <v>2205</v>
      </c>
      <c r="C1140" s="470"/>
      <c r="D1140" s="470"/>
      <c r="E1140" s="470" t="str">
        <f t="shared" si="17"/>
        <v/>
      </c>
      <c r="F1140" s="470"/>
    </row>
    <row r="1141" spans="1:6">
      <c r="A1141" s="467" t="s">
        <v>2206</v>
      </c>
      <c r="B1141" s="468" t="s">
        <v>2207</v>
      </c>
      <c r="C1141" s="470">
        <v>798</v>
      </c>
      <c r="D1141" s="470"/>
      <c r="E1141" s="470">
        <f t="shared" si="17"/>
        <v>0</v>
      </c>
      <c r="F1141" s="470"/>
    </row>
    <row r="1142" spans="1:6">
      <c r="A1142" s="467" t="s">
        <v>2208</v>
      </c>
      <c r="B1142" s="468" t="s">
        <v>2209</v>
      </c>
      <c r="C1142" s="470"/>
      <c r="D1142" s="470"/>
      <c r="E1142" s="470" t="str">
        <f t="shared" si="17"/>
        <v/>
      </c>
      <c r="F1142" s="470"/>
    </row>
    <row r="1143" spans="1:6">
      <c r="A1143" s="467" t="s">
        <v>2210</v>
      </c>
      <c r="B1143" s="468" t="s">
        <v>2211</v>
      </c>
      <c r="C1143" s="470"/>
      <c r="D1143" s="470"/>
      <c r="E1143" s="470" t="str">
        <f t="shared" si="17"/>
        <v/>
      </c>
      <c r="F1143" s="470"/>
    </row>
    <row r="1144" spans="1:6">
      <c r="A1144" s="467" t="s">
        <v>2212</v>
      </c>
      <c r="B1144" s="468" t="s">
        <v>2213</v>
      </c>
      <c r="C1144" s="470"/>
      <c r="D1144" s="470"/>
      <c r="E1144" s="470" t="str">
        <f t="shared" si="17"/>
        <v/>
      </c>
      <c r="F1144" s="470"/>
    </row>
    <row r="1145" spans="1:6">
      <c r="A1145" s="467" t="s">
        <v>2214</v>
      </c>
      <c r="B1145" s="468" t="s">
        <v>2215</v>
      </c>
      <c r="C1145" s="470"/>
      <c r="D1145" s="470"/>
      <c r="E1145" s="470" t="str">
        <f t="shared" si="17"/>
        <v/>
      </c>
      <c r="F1145" s="470"/>
    </row>
    <row r="1146" spans="1:6">
      <c r="A1146" s="467" t="s">
        <v>2216</v>
      </c>
      <c r="B1146" s="468" t="s">
        <v>2217</v>
      </c>
      <c r="C1146" s="470">
        <v>174</v>
      </c>
      <c r="D1146" s="470"/>
      <c r="E1146" s="470">
        <f t="shared" si="17"/>
        <v>0</v>
      </c>
      <c r="F1146" s="470"/>
    </row>
    <row r="1147" spans="1:6">
      <c r="A1147" s="467" t="s">
        <v>2218</v>
      </c>
      <c r="B1147" s="468" t="s">
        <v>2219</v>
      </c>
      <c r="C1147" s="470">
        <f>SUM(C1148:C1150)</f>
        <v>1519</v>
      </c>
      <c r="D1147" s="470">
        <f>SUM(D1148:D1150)</f>
        <v>5000</v>
      </c>
      <c r="E1147" s="470">
        <f t="shared" si="17"/>
        <v>329.2</v>
      </c>
      <c r="F1147" s="470"/>
    </row>
    <row r="1148" spans="1:6">
      <c r="A1148" s="467" t="s">
        <v>2220</v>
      </c>
      <c r="B1148" s="468" t="s">
        <v>2221</v>
      </c>
      <c r="C1148" s="470">
        <v>1519</v>
      </c>
      <c r="D1148" s="470">
        <v>5000</v>
      </c>
      <c r="E1148" s="470">
        <f t="shared" si="17"/>
        <v>329.2</v>
      </c>
      <c r="F1148" s="470"/>
    </row>
    <row r="1149" spans="1:6">
      <c r="A1149" s="467" t="s">
        <v>2222</v>
      </c>
      <c r="B1149" s="468" t="s">
        <v>2223</v>
      </c>
      <c r="C1149" s="470"/>
      <c r="D1149" s="470"/>
      <c r="E1149" s="470" t="str">
        <f t="shared" si="17"/>
        <v/>
      </c>
      <c r="F1149" s="470"/>
    </row>
    <row r="1150" spans="1:6">
      <c r="A1150" s="467" t="s">
        <v>2224</v>
      </c>
      <c r="B1150" s="468" t="s">
        <v>2225</v>
      </c>
      <c r="C1150" s="470"/>
      <c r="D1150" s="470"/>
      <c r="E1150" s="470" t="str">
        <f t="shared" si="17"/>
        <v/>
      </c>
      <c r="F1150" s="470"/>
    </row>
    <row r="1151" spans="1:6">
      <c r="A1151" s="467" t="s">
        <v>2226</v>
      </c>
      <c r="B1151" s="468" t="s">
        <v>2227</v>
      </c>
      <c r="C1151" s="470">
        <f>SUM(C1152:C1154)</f>
        <v>0</v>
      </c>
      <c r="D1151" s="470">
        <f>SUM(D1152:D1154)</f>
        <v>0</v>
      </c>
      <c r="E1151" s="470" t="str">
        <f t="shared" si="17"/>
        <v/>
      </c>
      <c r="F1151" s="470"/>
    </row>
    <row r="1152" spans="1:6">
      <c r="A1152" s="467" t="s">
        <v>2228</v>
      </c>
      <c r="B1152" s="468" t="s">
        <v>2229</v>
      </c>
      <c r="C1152" s="470"/>
      <c r="D1152" s="470"/>
      <c r="E1152" s="470" t="str">
        <f t="shared" si="17"/>
        <v/>
      </c>
      <c r="F1152" s="470"/>
    </row>
    <row r="1153" spans="1:6">
      <c r="A1153" s="467" t="s">
        <v>2230</v>
      </c>
      <c r="B1153" s="468" t="s">
        <v>2231</v>
      </c>
      <c r="C1153" s="470"/>
      <c r="D1153" s="470"/>
      <c r="E1153" s="470" t="str">
        <f t="shared" si="17"/>
        <v/>
      </c>
      <c r="F1153" s="470"/>
    </row>
    <row r="1154" spans="1:6">
      <c r="A1154" s="467" t="s">
        <v>2232</v>
      </c>
      <c r="B1154" s="468" t="s">
        <v>2233</v>
      </c>
      <c r="C1154" s="470"/>
      <c r="D1154" s="470"/>
      <c r="E1154" s="470" t="str">
        <f t="shared" si="17"/>
        <v/>
      </c>
      <c r="F1154" s="470"/>
    </row>
    <row r="1155" spans="1:6">
      <c r="A1155" s="467" t="s">
        <v>2234</v>
      </c>
      <c r="B1155" s="468" t="s">
        <v>2235</v>
      </c>
      <c r="C1155" s="470">
        <f>SUM(C1156,C1174,C1180,C1186)</f>
        <v>1323</v>
      </c>
      <c r="D1155" s="470">
        <f>SUM(D1156,D1174,D1180,D1186)</f>
        <v>12</v>
      </c>
      <c r="E1155" s="470">
        <f t="shared" si="17"/>
        <v>0.9</v>
      </c>
      <c r="F1155" s="470"/>
    </row>
    <row r="1156" spans="1:6">
      <c r="A1156" s="467" t="s">
        <v>2236</v>
      </c>
      <c r="B1156" s="468" t="s">
        <v>2237</v>
      </c>
      <c r="C1156" s="470">
        <f>SUM(C1157:C1173)</f>
        <v>47</v>
      </c>
      <c r="D1156" s="470">
        <f>SUM(D1157:D1173)</f>
        <v>0</v>
      </c>
      <c r="E1156" s="470">
        <f t="shared" si="17"/>
        <v>0</v>
      </c>
      <c r="F1156" s="470"/>
    </row>
    <row r="1157" spans="1:6">
      <c r="A1157" s="467" t="s">
        <v>2238</v>
      </c>
      <c r="B1157" s="468" t="s">
        <v>205</v>
      </c>
      <c r="C1157" s="470"/>
      <c r="D1157" s="470"/>
      <c r="E1157" s="470" t="str">
        <f t="shared" ref="E1157:E1220" si="18">IF(C1157=0,"",ROUND(D1157/C1157*100,1))</f>
        <v/>
      </c>
      <c r="F1157" s="470"/>
    </row>
    <row r="1158" spans="1:6">
      <c r="A1158" s="467" t="s">
        <v>2239</v>
      </c>
      <c r="B1158" s="468" t="s">
        <v>207</v>
      </c>
      <c r="C1158" s="470"/>
      <c r="D1158" s="470"/>
      <c r="E1158" s="470" t="str">
        <f t="shared" si="18"/>
        <v/>
      </c>
      <c r="F1158" s="470"/>
    </row>
    <row r="1159" spans="1:6">
      <c r="A1159" s="467" t="s">
        <v>2240</v>
      </c>
      <c r="B1159" s="468" t="s">
        <v>209</v>
      </c>
      <c r="C1159" s="470"/>
      <c r="D1159" s="470"/>
      <c r="E1159" s="470" t="str">
        <f t="shared" si="18"/>
        <v/>
      </c>
      <c r="F1159" s="470"/>
    </row>
    <row r="1160" spans="1:6">
      <c r="A1160" s="467" t="s">
        <v>2241</v>
      </c>
      <c r="B1160" s="468" t="s">
        <v>2242</v>
      </c>
      <c r="C1160" s="470"/>
      <c r="D1160" s="470"/>
      <c r="E1160" s="470" t="str">
        <f t="shared" si="18"/>
        <v/>
      </c>
      <c r="F1160" s="470"/>
    </row>
    <row r="1161" spans="1:6">
      <c r="A1161" s="467" t="s">
        <v>2243</v>
      </c>
      <c r="B1161" s="468" t="s">
        <v>2244</v>
      </c>
      <c r="C1161" s="470"/>
      <c r="D1161" s="470"/>
      <c r="E1161" s="470" t="str">
        <f t="shared" si="18"/>
        <v/>
      </c>
      <c r="F1161" s="470"/>
    </row>
    <row r="1162" spans="1:6">
      <c r="A1162" s="467" t="s">
        <v>2245</v>
      </c>
      <c r="B1162" s="468" t="s">
        <v>2246</v>
      </c>
      <c r="C1162" s="470"/>
      <c r="D1162" s="470"/>
      <c r="E1162" s="470" t="str">
        <f t="shared" si="18"/>
        <v/>
      </c>
      <c r="F1162" s="470"/>
    </row>
    <row r="1163" spans="1:6">
      <c r="A1163" s="467" t="s">
        <v>2247</v>
      </c>
      <c r="B1163" s="468" t="s">
        <v>2248</v>
      </c>
      <c r="C1163" s="470"/>
      <c r="D1163" s="470"/>
      <c r="E1163" s="470" t="str">
        <f t="shared" si="18"/>
        <v/>
      </c>
      <c r="F1163" s="470"/>
    </row>
    <row r="1164" spans="1:6">
      <c r="A1164" s="467" t="s">
        <v>2249</v>
      </c>
      <c r="B1164" s="468" t="s">
        <v>2250</v>
      </c>
      <c r="C1164" s="470"/>
      <c r="D1164" s="470"/>
      <c r="E1164" s="470" t="str">
        <f t="shared" si="18"/>
        <v/>
      </c>
      <c r="F1164" s="470"/>
    </row>
    <row r="1165" spans="1:6">
      <c r="A1165" s="467" t="s">
        <v>2251</v>
      </c>
      <c r="B1165" s="468" t="s">
        <v>2252</v>
      </c>
      <c r="C1165" s="470"/>
      <c r="D1165" s="470"/>
      <c r="E1165" s="470" t="str">
        <f t="shared" si="18"/>
        <v/>
      </c>
      <c r="F1165" s="470"/>
    </row>
    <row r="1166" spans="1:6">
      <c r="A1166" s="467" t="s">
        <v>2253</v>
      </c>
      <c r="B1166" s="468" t="s">
        <v>2254</v>
      </c>
      <c r="C1166" s="470"/>
      <c r="D1166" s="470"/>
      <c r="E1166" s="470" t="str">
        <f t="shared" si="18"/>
        <v/>
      </c>
      <c r="F1166" s="470"/>
    </row>
    <row r="1167" spans="1:6">
      <c r="A1167" s="467" t="s">
        <v>2255</v>
      </c>
      <c r="B1167" s="468" t="s">
        <v>2256</v>
      </c>
      <c r="C1167" s="470"/>
      <c r="D1167" s="470"/>
      <c r="E1167" s="470" t="str">
        <f t="shared" si="18"/>
        <v/>
      </c>
      <c r="F1167" s="470"/>
    </row>
    <row r="1168" spans="1:6">
      <c r="A1168" s="467" t="s">
        <v>2257</v>
      </c>
      <c r="B1168" s="468" t="s">
        <v>2258</v>
      </c>
      <c r="C1168" s="470"/>
      <c r="D1168" s="470"/>
      <c r="E1168" s="470" t="str">
        <f t="shared" si="18"/>
        <v/>
      </c>
      <c r="F1168" s="470"/>
    </row>
    <row r="1169" spans="1:6">
      <c r="A1169" s="467" t="s">
        <v>2259</v>
      </c>
      <c r="B1169" s="468" t="s">
        <v>2260</v>
      </c>
      <c r="C1169" s="470"/>
      <c r="D1169" s="470"/>
      <c r="E1169" s="470" t="str">
        <f t="shared" si="18"/>
        <v/>
      </c>
      <c r="F1169" s="470"/>
    </row>
    <row r="1170" spans="1:6">
      <c r="A1170" s="467" t="s">
        <v>2261</v>
      </c>
      <c r="B1170" s="468" t="s">
        <v>2262</v>
      </c>
      <c r="C1170" s="470"/>
      <c r="D1170" s="470"/>
      <c r="E1170" s="470" t="str">
        <f t="shared" si="18"/>
        <v/>
      </c>
      <c r="F1170" s="470"/>
    </row>
    <row r="1171" spans="1:6">
      <c r="A1171" s="467" t="s">
        <v>2263</v>
      </c>
      <c r="B1171" s="468" t="s">
        <v>2264</v>
      </c>
      <c r="C1171" s="470"/>
      <c r="D1171" s="470"/>
      <c r="E1171" s="470" t="str">
        <f t="shared" si="18"/>
        <v/>
      </c>
      <c r="F1171" s="470"/>
    </row>
    <row r="1172" spans="1:6">
      <c r="A1172" s="467" t="s">
        <v>2265</v>
      </c>
      <c r="B1172" s="468" t="s">
        <v>223</v>
      </c>
      <c r="C1172" s="470"/>
      <c r="D1172" s="470"/>
      <c r="E1172" s="470" t="str">
        <f t="shared" si="18"/>
        <v/>
      </c>
      <c r="F1172" s="470"/>
    </row>
    <row r="1173" spans="1:6">
      <c r="A1173" s="467" t="s">
        <v>2266</v>
      </c>
      <c r="B1173" s="468" t="s">
        <v>2267</v>
      </c>
      <c r="C1173" s="470">
        <v>47</v>
      </c>
      <c r="D1173" s="470"/>
      <c r="E1173" s="470">
        <f t="shared" si="18"/>
        <v>0</v>
      </c>
      <c r="F1173" s="470"/>
    </row>
    <row r="1174" spans="1:6">
      <c r="A1174" s="467" t="s">
        <v>2268</v>
      </c>
      <c r="B1174" s="468" t="s">
        <v>2269</v>
      </c>
      <c r="C1174" s="470">
        <f>SUM(C1175:C1179)</f>
        <v>0</v>
      </c>
      <c r="D1174" s="470">
        <f>SUM(D1175:D1179)</f>
        <v>0</v>
      </c>
      <c r="E1174" s="470" t="str">
        <f t="shared" si="18"/>
        <v/>
      </c>
      <c r="F1174" s="470"/>
    </row>
    <row r="1175" spans="1:6">
      <c r="A1175" s="467" t="s">
        <v>2270</v>
      </c>
      <c r="B1175" s="468" t="s">
        <v>2271</v>
      </c>
      <c r="C1175" s="470"/>
      <c r="D1175" s="470"/>
      <c r="E1175" s="470" t="str">
        <f t="shared" si="18"/>
        <v/>
      </c>
      <c r="F1175" s="470"/>
    </row>
    <row r="1176" spans="1:6">
      <c r="A1176" s="467" t="s">
        <v>2272</v>
      </c>
      <c r="B1176" s="468" t="s">
        <v>2273</v>
      </c>
      <c r="C1176" s="470"/>
      <c r="D1176" s="470"/>
      <c r="E1176" s="470" t="str">
        <f t="shared" si="18"/>
        <v/>
      </c>
      <c r="F1176" s="470"/>
    </row>
    <row r="1177" spans="1:6">
      <c r="A1177" s="467" t="s">
        <v>2274</v>
      </c>
      <c r="B1177" s="468" t="s">
        <v>2275</v>
      </c>
      <c r="C1177" s="470"/>
      <c r="D1177" s="470"/>
      <c r="E1177" s="470" t="str">
        <f t="shared" si="18"/>
        <v/>
      </c>
      <c r="F1177" s="470"/>
    </row>
    <row r="1178" spans="1:6">
      <c r="A1178" s="467" t="s">
        <v>2276</v>
      </c>
      <c r="B1178" s="468" t="s">
        <v>2277</v>
      </c>
      <c r="C1178" s="470"/>
      <c r="D1178" s="470"/>
      <c r="E1178" s="470" t="str">
        <f t="shared" si="18"/>
        <v/>
      </c>
      <c r="F1178" s="470"/>
    </row>
    <row r="1179" spans="1:6">
      <c r="A1179" s="467" t="s">
        <v>2278</v>
      </c>
      <c r="B1179" s="468" t="s">
        <v>2279</v>
      </c>
      <c r="C1179" s="470"/>
      <c r="D1179" s="470"/>
      <c r="E1179" s="470" t="str">
        <f t="shared" si="18"/>
        <v/>
      </c>
      <c r="F1179" s="470"/>
    </row>
    <row r="1180" spans="1:6">
      <c r="A1180" s="467" t="s">
        <v>2280</v>
      </c>
      <c r="B1180" s="468" t="s">
        <v>2281</v>
      </c>
      <c r="C1180" s="470">
        <f>SUM(C1181:C1185)</f>
        <v>0</v>
      </c>
      <c r="D1180" s="470">
        <f>SUM(D1181:D1185)</f>
        <v>0</v>
      </c>
      <c r="E1180" s="470" t="str">
        <f t="shared" si="18"/>
        <v/>
      </c>
      <c r="F1180" s="470"/>
    </row>
    <row r="1181" spans="1:6">
      <c r="A1181" s="467" t="s">
        <v>2282</v>
      </c>
      <c r="B1181" s="468" t="s">
        <v>2283</v>
      </c>
      <c r="C1181" s="470"/>
      <c r="D1181" s="470"/>
      <c r="E1181" s="470" t="str">
        <f t="shared" si="18"/>
        <v/>
      </c>
      <c r="F1181" s="470"/>
    </row>
    <row r="1182" spans="1:6">
      <c r="A1182" s="467" t="s">
        <v>2284</v>
      </c>
      <c r="B1182" s="468" t="s">
        <v>2285</v>
      </c>
      <c r="C1182" s="470"/>
      <c r="D1182" s="470"/>
      <c r="E1182" s="470" t="str">
        <f t="shared" si="18"/>
        <v/>
      </c>
      <c r="F1182" s="470"/>
    </row>
    <row r="1183" spans="1:6">
      <c r="A1183" s="467" t="s">
        <v>2286</v>
      </c>
      <c r="B1183" s="468" t="s">
        <v>2287</v>
      </c>
      <c r="C1183" s="470"/>
      <c r="D1183" s="470"/>
      <c r="E1183" s="470" t="str">
        <f t="shared" si="18"/>
        <v/>
      </c>
      <c r="F1183" s="470"/>
    </row>
    <row r="1184" spans="1:6">
      <c r="A1184" s="467" t="s">
        <v>2288</v>
      </c>
      <c r="B1184" s="468" t="s">
        <v>2289</v>
      </c>
      <c r="C1184" s="470"/>
      <c r="D1184" s="470"/>
      <c r="E1184" s="470" t="str">
        <f t="shared" si="18"/>
        <v/>
      </c>
      <c r="F1184" s="470"/>
    </row>
    <row r="1185" spans="1:6">
      <c r="A1185" s="467" t="s">
        <v>2290</v>
      </c>
      <c r="B1185" s="468" t="s">
        <v>2291</v>
      </c>
      <c r="C1185" s="470"/>
      <c r="D1185" s="470"/>
      <c r="E1185" s="470" t="str">
        <f t="shared" si="18"/>
        <v/>
      </c>
      <c r="F1185" s="470"/>
    </row>
    <row r="1186" spans="1:6">
      <c r="A1186" s="467" t="s">
        <v>2292</v>
      </c>
      <c r="B1186" s="468" t="s">
        <v>2293</v>
      </c>
      <c r="C1186" s="470">
        <f>SUM(C1187:C1198)</f>
        <v>1276</v>
      </c>
      <c r="D1186" s="470">
        <f>SUM(D1187:D1198)</f>
        <v>12</v>
      </c>
      <c r="E1186" s="470">
        <f t="shared" si="18"/>
        <v>0.9</v>
      </c>
      <c r="F1186" s="470"/>
    </row>
    <row r="1187" spans="1:6">
      <c r="A1187" s="467" t="s">
        <v>2294</v>
      </c>
      <c r="B1187" s="468" t="s">
        <v>2295</v>
      </c>
      <c r="C1187" s="470"/>
      <c r="D1187" s="470"/>
      <c r="E1187" s="470" t="str">
        <f t="shared" si="18"/>
        <v/>
      </c>
      <c r="F1187" s="470"/>
    </row>
    <row r="1188" spans="1:6">
      <c r="A1188" s="467" t="s">
        <v>2296</v>
      </c>
      <c r="B1188" s="468" t="s">
        <v>2297</v>
      </c>
      <c r="C1188" s="470"/>
      <c r="D1188" s="470"/>
      <c r="E1188" s="470" t="str">
        <f t="shared" si="18"/>
        <v/>
      </c>
      <c r="F1188" s="470"/>
    </row>
    <row r="1189" spans="1:6">
      <c r="A1189" s="467" t="s">
        <v>2298</v>
      </c>
      <c r="B1189" s="468" t="s">
        <v>2299</v>
      </c>
      <c r="C1189" s="470"/>
      <c r="D1189" s="470"/>
      <c r="E1189" s="470" t="str">
        <f t="shared" si="18"/>
        <v/>
      </c>
      <c r="F1189" s="470"/>
    </row>
    <row r="1190" spans="1:6">
      <c r="A1190" s="467" t="s">
        <v>2300</v>
      </c>
      <c r="B1190" s="468" t="s">
        <v>2301</v>
      </c>
      <c r="C1190" s="470"/>
      <c r="D1190" s="470"/>
      <c r="E1190" s="470" t="str">
        <f t="shared" si="18"/>
        <v/>
      </c>
      <c r="F1190" s="470"/>
    </row>
    <row r="1191" spans="1:6">
      <c r="A1191" s="467" t="s">
        <v>2302</v>
      </c>
      <c r="B1191" s="468" t="s">
        <v>2303</v>
      </c>
      <c r="C1191" s="470"/>
      <c r="D1191" s="470"/>
      <c r="E1191" s="470" t="str">
        <f t="shared" si="18"/>
        <v/>
      </c>
      <c r="F1191" s="470"/>
    </row>
    <row r="1192" spans="1:6">
      <c r="A1192" s="467" t="s">
        <v>2304</v>
      </c>
      <c r="B1192" s="468" t="s">
        <v>2305</v>
      </c>
      <c r="C1192" s="470"/>
      <c r="D1192" s="470"/>
      <c r="E1192" s="470" t="str">
        <f t="shared" si="18"/>
        <v/>
      </c>
      <c r="F1192" s="470"/>
    </row>
    <row r="1193" spans="1:6">
      <c r="A1193" s="467" t="s">
        <v>2306</v>
      </c>
      <c r="B1193" s="468" t="s">
        <v>2307</v>
      </c>
      <c r="C1193" s="470"/>
      <c r="D1193" s="470"/>
      <c r="E1193" s="470" t="str">
        <f t="shared" si="18"/>
        <v/>
      </c>
      <c r="F1193" s="470"/>
    </row>
    <row r="1194" spans="1:6">
      <c r="A1194" s="467" t="s">
        <v>2308</v>
      </c>
      <c r="B1194" s="468" t="s">
        <v>2309</v>
      </c>
      <c r="C1194" s="470">
        <v>1276</v>
      </c>
      <c r="D1194" s="470"/>
      <c r="E1194" s="470">
        <f t="shared" si="18"/>
        <v>0</v>
      </c>
      <c r="F1194" s="470"/>
    </row>
    <row r="1195" spans="1:6">
      <c r="A1195" s="467" t="s">
        <v>2310</v>
      </c>
      <c r="B1195" s="468" t="s">
        <v>2311</v>
      </c>
      <c r="C1195" s="470"/>
      <c r="D1195" s="470"/>
      <c r="E1195" s="470" t="str">
        <f t="shared" si="18"/>
        <v/>
      </c>
      <c r="F1195" s="470"/>
    </row>
    <row r="1196" spans="1:6">
      <c r="A1196" s="467" t="s">
        <v>2312</v>
      </c>
      <c r="B1196" s="468" t="s">
        <v>2313</v>
      </c>
      <c r="C1196" s="470"/>
      <c r="D1196" s="470"/>
      <c r="E1196" s="470" t="str">
        <f t="shared" si="18"/>
        <v/>
      </c>
      <c r="F1196" s="470"/>
    </row>
    <row r="1197" spans="1:6">
      <c r="A1197" s="467" t="s">
        <v>2314</v>
      </c>
      <c r="B1197" s="468" t="s">
        <v>2315</v>
      </c>
      <c r="C1197" s="470"/>
      <c r="D1197" s="470"/>
      <c r="E1197" s="470" t="str">
        <f t="shared" si="18"/>
        <v/>
      </c>
      <c r="F1197" s="470"/>
    </row>
    <row r="1198" spans="1:6">
      <c r="A1198" s="467" t="s">
        <v>2316</v>
      </c>
      <c r="B1198" s="468" t="s">
        <v>2317</v>
      </c>
      <c r="C1198" s="470"/>
      <c r="D1198" s="470">
        <v>12</v>
      </c>
      <c r="E1198" s="470" t="str">
        <f t="shared" si="18"/>
        <v/>
      </c>
      <c r="F1198" s="470"/>
    </row>
    <row r="1199" spans="1:6">
      <c r="A1199" s="467" t="s">
        <v>2318</v>
      </c>
      <c r="B1199" s="468" t="s">
        <v>2319</v>
      </c>
      <c r="C1199" s="470">
        <f>SUM(C1200,C1212,C1218,C1224,C1232,C1245,C1249,C1253)</f>
        <v>1675</v>
      </c>
      <c r="D1199" s="470">
        <f>SUM(D1200,D1212,D1218,D1224,D1232,D1245,D1249,D1253)</f>
        <v>1427</v>
      </c>
      <c r="E1199" s="470">
        <f t="shared" si="18"/>
        <v>85.2</v>
      </c>
      <c r="F1199" s="470"/>
    </row>
    <row r="1200" spans="1:6">
      <c r="A1200" s="467" t="s">
        <v>2320</v>
      </c>
      <c r="B1200" s="468" t="s">
        <v>2321</v>
      </c>
      <c r="C1200" s="470">
        <f>SUM(C1201:C1211)</f>
        <v>955</v>
      </c>
      <c r="D1200" s="470">
        <f>SUM(D1201:D1211)</f>
        <v>627</v>
      </c>
      <c r="E1200" s="470">
        <f t="shared" si="18"/>
        <v>65.7</v>
      </c>
      <c r="F1200" s="470"/>
    </row>
    <row r="1201" spans="1:6">
      <c r="A1201" s="467" t="s">
        <v>2322</v>
      </c>
      <c r="B1201" s="468" t="s">
        <v>205</v>
      </c>
      <c r="C1201" s="470">
        <v>147</v>
      </c>
      <c r="D1201" s="470">
        <v>627</v>
      </c>
      <c r="E1201" s="470">
        <f t="shared" si="18"/>
        <v>426.5</v>
      </c>
      <c r="F1201" s="470"/>
    </row>
    <row r="1202" spans="1:6">
      <c r="A1202" s="467" t="s">
        <v>2323</v>
      </c>
      <c r="B1202" s="468" t="s">
        <v>207</v>
      </c>
      <c r="C1202" s="470"/>
      <c r="D1202" s="470"/>
      <c r="E1202" s="470" t="str">
        <f t="shared" si="18"/>
        <v/>
      </c>
      <c r="F1202" s="470"/>
    </row>
    <row r="1203" spans="1:6">
      <c r="A1203" s="467" t="s">
        <v>2324</v>
      </c>
      <c r="B1203" s="468" t="s">
        <v>209</v>
      </c>
      <c r="C1203" s="470"/>
      <c r="D1203" s="470"/>
      <c r="E1203" s="470" t="str">
        <f t="shared" si="18"/>
        <v/>
      </c>
      <c r="F1203" s="470"/>
    </row>
    <row r="1204" spans="1:6">
      <c r="A1204" s="467" t="s">
        <v>2325</v>
      </c>
      <c r="B1204" s="468" t="s">
        <v>2326</v>
      </c>
      <c r="C1204" s="470"/>
      <c r="D1204" s="470"/>
      <c r="E1204" s="470" t="str">
        <f t="shared" si="18"/>
        <v/>
      </c>
      <c r="F1204" s="470"/>
    </row>
    <row r="1205" spans="1:6">
      <c r="A1205" s="467" t="s">
        <v>2327</v>
      </c>
      <c r="B1205" s="468" t="s">
        <v>2328</v>
      </c>
      <c r="C1205" s="470"/>
      <c r="D1205" s="470"/>
      <c r="E1205" s="470" t="str">
        <f t="shared" si="18"/>
        <v/>
      </c>
      <c r="F1205" s="470"/>
    </row>
    <row r="1206" spans="1:6">
      <c r="A1206" s="467" t="s">
        <v>2329</v>
      </c>
      <c r="B1206" s="468" t="s">
        <v>2330</v>
      </c>
      <c r="C1206" s="470"/>
      <c r="D1206" s="470"/>
      <c r="E1206" s="470" t="str">
        <f t="shared" si="18"/>
        <v/>
      </c>
      <c r="F1206" s="470"/>
    </row>
    <row r="1207" spans="1:6">
      <c r="A1207" s="467" t="s">
        <v>2331</v>
      </c>
      <c r="B1207" s="468" t="s">
        <v>2332</v>
      </c>
      <c r="C1207" s="470"/>
      <c r="D1207" s="470"/>
      <c r="E1207" s="470" t="str">
        <f t="shared" si="18"/>
        <v/>
      </c>
      <c r="F1207" s="470"/>
    </row>
    <row r="1208" spans="1:6">
      <c r="A1208" s="467" t="s">
        <v>2333</v>
      </c>
      <c r="B1208" s="468" t="s">
        <v>2334</v>
      </c>
      <c r="C1208" s="470">
        <v>56</v>
      </c>
      <c r="D1208" s="470"/>
      <c r="E1208" s="470">
        <f t="shared" si="18"/>
        <v>0</v>
      </c>
      <c r="F1208" s="470"/>
    </row>
    <row r="1209" spans="1:6">
      <c r="A1209" s="467" t="s">
        <v>2335</v>
      </c>
      <c r="B1209" s="468" t="s">
        <v>2336</v>
      </c>
      <c r="C1209" s="470"/>
      <c r="D1209" s="470"/>
      <c r="E1209" s="470" t="str">
        <f t="shared" si="18"/>
        <v/>
      </c>
      <c r="F1209" s="470"/>
    </row>
    <row r="1210" spans="1:6">
      <c r="A1210" s="467" t="s">
        <v>2337</v>
      </c>
      <c r="B1210" s="468" t="s">
        <v>223</v>
      </c>
      <c r="C1210" s="470"/>
      <c r="D1210" s="470"/>
      <c r="E1210" s="470" t="str">
        <f t="shared" si="18"/>
        <v/>
      </c>
      <c r="F1210" s="470"/>
    </row>
    <row r="1211" spans="1:6">
      <c r="A1211" s="467" t="s">
        <v>2338</v>
      </c>
      <c r="B1211" s="468" t="s">
        <v>2339</v>
      </c>
      <c r="C1211" s="470">
        <v>752</v>
      </c>
      <c r="D1211" s="470"/>
      <c r="E1211" s="470">
        <f t="shared" si="18"/>
        <v>0</v>
      </c>
      <c r="F1211" s="470"/>
    </row>
    <row r="1212" spans="1:6">
      <c r="A1212" s="467" t="s">
        <v>2340</v>
      </c>
      <c r="B1212" s="468" t="s">
        <v>2341</v>
      </c>
      <c r="C1212" s="470">
        <f>SUM(C1213:C1217)</f>
        <v>679</v>
      </c>
      <c r="D1212" s="470">
        <f>SUM(D1213:D1217)</f>
        <v>800</v>
      </c>
      <c r="E1212" s="470">
        <f t="shared" si="18"/>
        <v>117.8</v>
      </c>
      <c r="F1212" s="470"/>
    </row>
    <row r="1213" spans="1:6">
      <c r="A1213" s="467" t="s">
        <v>2342</v>
      </c>
      <c r="B1213" s="468" t="s">
        <v>205</v>
      </c>
      <c r="C1213" s="470">
        <v>244</v>
      </c>
      <c r="D1213" s="470">
        <v>800</v>
      </c>
      <c r="E1213" s="470">
        <f t="shared" si="18"/>
        <v>327.9</v>
      </c>
      <c r="F1213" s="470"/>
    </row>
    <row r="1214" spans="1:6">
      <c r="A1214" s="467" t="s">
        <v>2343</v>
      </c>
      <c r="B1214" s="468" t="s">
        <v>207</v>
      </c>
      <c r="C1214" s="470"/>
      <c r="D1214" s="470"/>
      <c r="E1214" s="470" t="str">
        <f t="shared" si="18"/>
        <v/>
      </c>
      <c r="F1214" s="470"/>
    </row>
    <row r="1215" spans="1:6">
      <c r="A1215" s="467" t="s">
        <v>2344</v>
      </c>
      <c r="B1215" s="468" t="s">
        <v>209</v>
      </c>
      <c r="C1215" s="470"/>
      <c r="D1215" s="470"/>
      <c r="E1215" s="470" t="str">
        <f t="shared" si="18"/>
        <v/>
      </c>
      <c r="F1215" s="470"/>
    </row>
    <row r="1216" spans="1:6">
      <c r="A1216" s="467" t="s">
        <v>2345</v>
      </c>
      <c r="B1216" s="468" t="s">
        <v>2346</v>
      </c>
      <c r="C1216" s="470">
        <v>50</v>
      </c>
      <c r="D1216" s="470"/>
      <c r="E1216" s="470">
        <f t="shared" si="18"/>
        <v>0</v>
      </c>
      <c r="F1216" s="470"/>
    </row>
    <row r="1217" spans="1:6">
      <c r="A1217" s="467" t="s">
        <v>2347</v>
      </c>
      <c r="B1217" s="468" t="s">
        <v>2348</v>
      </c>
      <c r="C1217" s="470">
        <v>385</v>
      </c>
      <c r="D1217" s="470"/>
      <c r="E1217" s="470">
        <f t="shared" si="18"/>
        <v>0</v>
      </c>
      <c r="F1217" s="470"/>
    </row>
    <row r="1218" spans="1:6">
      <c r="A1218" s="467" t="s">
        <v>2349</v>
      </c>
      <c r="B1218" s="468" t="s">
        <v>2350</v>
      </c>
      <c r="C1218" s="470">
        <f>SUM(C1219:C1223)</f>
        <v>0</v>
      </c>
      <c r="D1218" s="470">
        <f>SUM(D1219:D1223)</f>
        <v>0</v>
      </c>
      <c r="E1218" s="470" t="str">
        <f t="shared" si="18"/>
        <v/>
      </c>
      <c r="F1218" s="470"/>
    </row>
    <row r="1219" spans="1:6">
      <c r="A1219" s="467" t="s">
        <v>2351</v>
      </c>
      <c r="B1219" s="468" t="s">
        <v>205</v>
      </c>
      <c r="C1219" s="470"/>
      <c r="D1219" s="470"/>
      <c r="E1219" s="470" t="str">
        <f t="shared" si="18"/>
        <v/>
      </c>
      <c r="F1219" s="470"/>
    </row>
    <row r="1220" spans="1:6">
      <c r="A1220" s="467" t="s">
        <v>2352</v>
      </c>
      <c r="B1220" s="468" t="s">
        <v>207</v>
      </c>
      <c r="C1220" s="470"/>
      <c r="D1220" s="470"/>
      <c r="E1220" s="470" t="str">
        <f t="shared" si="18"/>
        <v/>
      </c>
      <c r="F1220" s="470"/>
    </row>
    <row r="1221" spans="1:6">
      <c r="A1221" s="467" t="s">
        <v>2353</v>
      </c>
      <c r="B1221" s="468" t="s">
        <v>209</v>
      </c>
      <c r="C1221" s="470"/>
      <c r="D1221" s="470"/>
      <c r="E1221" s="470" t="str">
        <f t="shared" ref="E1221:E1265" si="19">IF(C1221=0,"",ROUND(D1221/C1221*100,1))</f>
        <v/>
      </c>
      <c r="F1221" s="470"/>
    </row>
    <row r="1222" spans="1:6">
      <c r="A1222" s="467" t="s">
        <v>2354</v>
      </c>
      <c r="B1222" s="468" t="s">
        <v>2355</v>
      </c>
      <c r="C1222" s="470"/>
      <c r="D1222" s="470"/>
      <c r="E1222" s="470" t="str">
        <f t="shared" si="19"/>
        <v/>
      </c>
      <c r="F1222" s="470"/>
    </row>
    <row r="1223" spans="1:6">
      <c r="A1223" s="467" t="s">
        <v>2356</v>
      </c>
      <c r="B1223" s="468" t="s">
        <v>2357</v>
      </c>
      <c r="C1223" s="470"/>
      <c r="D1223" s="470"/>
      <c r="E1223" s="470" t="str">
        <f t="shared" si="19"/>
        <v/>
      </c>
      <c r="F1223" s="470"/>
    </row>
    <row r="1224" spans="1:6">
      <c r="A1224" s="467" t="s">
        <v>2358</v>
      </c>
      <c r="B1224" s="468" t="s">
        <v>2359</v>
      </c>
      <c r="C1224" s="470">
        <f>SUM(C1225:C1231)</f>
        <v>0</v>
      </c>
      <c r="D1224" s="470">
        <f>SUM(D1225:D1231)</f>
        <v>0</v>
      </c>
      <c r="E1224" s="470" t="str">
        <f t="shared" si="19"/>
        <v/>
      </c>
      <c r="F1224" s="470"/>
    </row>
    <row r="1225" spans="1:6">
      <c r="A1225" s="467" t="s">
        <v>2360</v>
      </c>
      <c r="B1225" s="468" t="s">
        <v>205</v>
      </c>
      <c r="C1225" s="470"/>
      <c r="D1225" s="470"/>
      <c r="E1225" s="470" t="str">
        <f t="shared" si="19"/>
        <v/>
      </c>
      <c r="F1225" s="470"/>
    </row>
    <row r="1226" spans="1:6">
      <c r="A1226" s="467" t="s">
        <v>2361</v>
      </c>
      <c r="B1226" s="468" t="s">
        <v>207</v>
      </c>
      <c r="C1226" s="470"/>
      <c r="D1226" s="470"/>
      <c r="E1226" s="470" t="str">
        <f t="shared" si="19"/>
        <v/>
      </c>
      <c r="F1226" s="470"/>
    </row>
    <row r="1227" spans="1:6">
      <c r="A1227" s="467" t="s">
        <v>2362</v>
      </c>
      <c r="B1227" s="468" t="s">
        <v>209</v>
      </c>
      <c r="C1227" s="470"/>
      <c r="D1227" s="470"/>
      <c r="E1227" s="470" t="str">
        <f t="shared" si="19"/>
        <v/>
      </c>
      <c r="F1227" s="470"/>
    </row>
    <row r="1228" spans="1:6">
      <c r="A1228" s="467" t="s">
        <v>2363</v>
      </c>
      <c r="B1228" s="468" t="s">
        <v>2364</v>
      </c>
      <c r="C1228" s="470"/>
      <c r="D1228" s="470"/>
      <c r="E1228" s="470" t="str">
        <f t="shared" si="19"/>
        <v/>
      </c>
      <c r="F1228" s="470"/>
    </row>
    <row r="1229" spans="1:6">
      <c r="A1229" s="467" t="s">
        <v>2365</v>
      </c>
      <c r="B1229" s="468" t="s">
        <v>2366</v>
      </c>
      <c r="C1229" s="470"/>
      <c r="D1229" s="470"/>
      <c r="E1229" s="470" t="str">
        <f t="shared" si="19"/>
        <v/>
      </c>
      <c r="F1229" s="470"/>
    </row>
    <row r="1230" spans="1:6">
      <c r="A1230" s="467" t="s">
        <v>2367</v>
      </c>
      <c r="B1230" s="468" t="s">
        <v>223</v>
      </c>
      <c r="C1230" s="470"/>
      <c r="D1230" s="470"/>
      <c r="E1230" s="470" t="str">
        <f t="shared" si="19"/>
        <v/>
      </c>
      <c r="F1230" s="470"/>
    </row>
    <row r="1231" spans="1:6">
      <c r="A1231" s="467" t="s">
        <v>2368</v>
      </c>
      <c r="B1231" s="468" t="s">
        <v>2369</v>
      </c>
      <c r="C1231" s="470"/>
      <c r="D1231" s="470"/>
      <c r="E1231" s="470" t="str">
        <f t="shared" si="19"/>
        <v/>
      </c>
      <c r="F1231" s="470"/>
    </row>
    <row r="1232" spans="1:6">
      <c r="A1232" s="467" t="s">
        <v>2370</v>
      </c>
      <c r="B1232" s="468" t="s">
        <v>2371</v>
      </c>
      <c r="C1232" s="470">
        <f>SUM(C1233:C1244)</f>
        <v>0</v>
      </c>
      <c r="D1232" s="470">
        <f>SUM(D1233:D1244)</f>
        <v>0</v>
      </c>
      <c r="E1232" s="470" t="str">
        <f t="shared" si="19"/>
        <v/>
      </c>
      <c r="F1232" s="470"/>
    </row>
    <row r="1233" spans="1:6">
      <c r="A1233" s="467" t="s">
        <v>2372</v>
      </c>
      <c r="B1233" s="468" t="s">
        <v>205</v>
      </c>
      <c r="C1233" s="470"/>
      <c r="D1233" s="470"/>
      <c r="E1233" s="470" t="str">
        <f t="shared" si="19"/>
        <v/>
      </c>
      <c r="F1233" s="470"/>
    </row>
    <row r="1234" spans="1:6">
      <c r="A1234" s="467" t="s">
        <v>2373</v>
      </c>
      <c r="B1234" s="468" t="s">
        <v>207</v>
      </c>
      <c r="C1234" s="470"/>
      <c r="D1234" s="470"/>
      <c r="E1234" s="470" t="str">
        <f t="shared" si="19"/>
        <v/>
      </c>
      <c r="F1234" s="470"/>
    </row>
    <row r="1235" spans="1:6">
      <c r="A1235" s="467" t="s">
        <v>2374</v>
      </c>
      <c r="B1235" s="468" t="s">
        <v>209</v>
      </c>
      <c r="C1235" s="470"/>
      <c r="D1235" s="470"/>
      <c r="E1235" s="470" t="str">
        <f t="shared" si="19"/>
        <v/>
      </c>
      <c r="F1235" s="470"/>
    </row>
    <row r="1236" spans="1:6">
      <c r="A1236" s="467" t="s">
        <v>2375</v>
      </c>
      <c r="B1236" s="468" t="s">
        <v>2376</v>
      </c>
      <c r="C1236" s="470"/>
      <c r="D1236" s="470"/>
      <c r="E1236" s="470" t="str">
        <f t="shared" si="19"/>
        <v/>
      </c>
      <c r="F1236" s="470"/>
    </row>
    <row r="1237" spans="1:6">
      <c r="A1237" s="467" t="s">
        <v>2377</v>
      </c>
      <c r="B1237" s="468" t="s">
        <v>2378</v>
      </c>
      <c r="C1237" s="470"/>
      <c r="D1237" s="470"/>
      <c r="E1237" s="470" t="str">
        <f t="shared" si="19"/>
        <v/>
      </c>
      <c r="F1237" s="470"/>
    </row>
    <row r="1238" spans="1:6">
      <c r="A1238" s="467" t="s">
        <v>2379</v>
      </c>
      <c r="B1238" s="468" t="s">
        <v>2380</v>
      </c>
      <c r="C1238" s="470"/>
      <c r="D1238" s="470"/>
      <c r="E1238" s="470" t="str">
        <f t="shared" si="19"/>
        <v/>
      </c>
      <c r="F1238" s="470"/>
    </row>
    <row r="1239" spans="1:6">
      <c r="A1239" s="467" t="s">
        <v>2381</v>
      </c>
      <c r="B1239" s="468" t="s">
        <v>2382</v>
      </c>
      <c r="C1239" s="470"/>
      <c r="D1239" s="470"/>
      <c r="E1239" s="470" t="str">
        <f t="shared" si="19"/>
        <v/>
      </c>
      <c r="F1239" s="470"/>
    </row>
    <row r="1240" spans="1:6">
      <c r="A1240" s="467" t="s">
        <v>2383</v>
      </c>
      <c r="B1240" s="468" t="s">
        <v>2384</v>
      </c>
      <c r="C1240" s="470"/>
      <c r="D1240" s="470"/>
      <c r="E1240" s="470" t="str">
        <f t="shared" si="19"/>
        <v/>
      </c>
      <c r="F1240" s="470"/>
    </row>
    <row r="1241" spans="1:6">
      <c r="A1241" s="467" t="s">
        <v>2385</v>
      </c>
      <c r="B1241" s="468" t="s">
        <v>2386</v>
      </c>
      <c r="C1241" s="470"/>
      <c r="D1241" s="470"/>
      <c r="E1241" s="470" t="str">
        <f t="shared" si="19"/>
        <v/>
      </c>
      <c r="F1241" s="470"/>
    </row>
    <row r="1242" spans="1:6">
      <c r="A1242" s="467" t="s">
        <v>2387</v>
      </c>
      <c r="B1242" s="468" t="s">
        <v>2388</v>
      </c>
      <c r="C1242" s="470"/>
      <c r="D1242" s="470"/>
      <c r="E1242" s="470" t="str">
        <f t="shared" si="19"/>
        <v/>
      </c>
      <c r="F1242" s="470"/>
    </row>
    <row r="1243" spans="1:6">
      <c r="A1243" s="467" t="s">
        <v>2389</v>
      </c>
      <c r="B1243" s="468" t="s">
        <v>2390</v>
      </c>
      <c r="C1243" s="470"/>
      <c r="D1243" s="470"/>
      <c r="E1243" s="470" t="str">
        <f t="shared" si="19"/>
        <v/>
      </c>
      <c r="F1243" s="470"/>
    </row>
    <row r="1244" spans="1:6">
      <c r="A1244" s="467" t="s">
        <v>2391</v>
      </c>
      <c r="B1244" s="468" t="s">
        <v>2392</v>
      </c>
      <c r="C1244" s="470"/>
      <c r="D1244" s="470"/>
      <c r="E1244" s="470" t="str">
        <f t="shared" si="19"/>
        <v/>
      </c>
      <c r="F1244" s="470"/>
    </row>
    <row r="1245" spans="1:6">
      <c r="A1245" s="467" t="s">
        <v>2393</v>
      </c>
      <c r="B1245" s="468" t="s">
        <v>2394</v>
      </c>
      <c r="C1245" s="470">
        <f>SUM(C1246:C1248)</f>
        <v>0</v>
      </c>
      <c r="D1245" s="470">
        <f>SUM(D1246:D1248)</f>
        <v>0</v>
      </c>
      <c r="E1245" s="470" t="str">
        <f t="shared" si="19"/>
        <v/>
      </c>
      <c r="F1245" s="470"/>
    </row>
    <row r="1246" spans="1:6">
      <c r="A1246" s="467" t="s">
        <v>2395</v>
      </c>
      <c r="B1246" s="468" t="s">
        <v>2396</v>
      </c>
      <c r="C1246" s="470"/>
      <c r="D1246" s="470"/>
      <c r="E1246" s="470" t="str">
        <f t="shared" si="19"/>
        <v/>
      </c>
      <c r="F1246" s="470"/>
    </row>
    <row r="1247" spans="1:6">
      <c r="A1247" s="467" t="s">
        <v>2397</v>
      </c>
      <c r="B1247" s="468" t="s">
        <v>2398</v>
      </c>
      <c r="C1247" s="470"/>
      <c r="D1247" s="470"/>
      <c r="E1247" s="470" t="str">
        <f t="shared" si="19"/>
        <v/>
      </c>
      <c r="F1247" s="470"/>
    </row>
    <row r="1248" spans="1:6">
      <c r="A1248" s="467" t="s">
        <v>2399</v>
      </c>
      <c r="B1248" s="468" t="s">
        <v>2400</v>
      </c>
      <c r="C1248" s="470"/>
      <c r="D1248" s="470"/>
      <c r="E1248" s="470" t="str">
        <f t="shared" si="19"/>
        <v/>
      </c>
      <c r="F1248" s="470"/>
    </row>
    <row r="1249" spans="1:6">
      <c r="A1249" s="467" t="s">
        <v>2401</v>
      </c>
      <c r="B1249" s="468" t="s">
        <v>2402</v>
      </c>
      <c r="C1249" s="470">
        <f>SUM(C1250:C1252)</f>
        <v>41</v>
      </c>
      <c r="D1249" s="470">
        <f>SUM(D1250:D1252)</f>
        <v>0</v>
      </c>
      <c r="E1249" s="470">
        <f t="shared" si="19"/>
        <v>0</v>
      </c>
      <c r="F1249" s="470"/>
    </row>
    <row r="1250" spans="1:6">
      <c r="A1250" s="467" t="s">
        <v>2403</v>
      </c>
      <c r="B1250" s="468" t="s">
        <v>2404</v>
      </c>
      <c r="C1250" s="470"/>
      <c r="D1250" s="470"/>
      <c r="E1250" s="470" t="str">
        <f t="shared" si="19"/>
        <v/>
      </c>
      <c r="F1250" s="470"/>
    </row>
    <row r="1251" spans="1:6">
      <c r="A1251" s="467" t="s">
        <v>2405</v>
      </c>
      <c r="B1251" s="468" t="s">
        <v>2406</v>
      </c>
      <c r="C1251" s="470"/>
      <c r="D1251" s="470"/>
      <c r="E1251" s="470" t="str">
        <f t="shared" si="19"/>
        <v/>
      </c>
      <c r="F1251" s="470"/>
    </row>
    <row r="1252" spans="1:6">
      <c r="A1252" s="467" t="s">
        <v>2407</v>
      </c>
      <c r="B1252" s="468" t="s">
        <v>2408</v>
      </c>
      <c r="C1252" s="470">
        <v>41</v>
      </c>
      <c r="D1252" s="470"/>
      <c r="E1252" s="470">
        <f t="shared" si="19"/>
        <v>0</v>
      </c>
      <c r="F1252" s="470"/>
    </row>
    <row r="1253" spans="1:6">
      <c r="A1253" s="467" t="s">
        <v>2409</v>
      </c>
      <c r="B1253" s="468" t="s">
        <v>2410</v>
      </c>
      <c r="C1253" s="470"/>
      <c r="D1253" s="470"/>
      <c r="E1253" s="470" t="str">
        <f t="shared" si="19"/>
        <v/>
      </c>
      <c r="F1253" s="470"/>
    </row>
    <row r="1254" spans="1:6">
      <c r="A1254" s="467" t="s">
        <v>2411</v>
      </c>
      <c r="B1254" s="468" t="s">
        <v>2412</v>
      </c>
      <c r="C1254" s="470"/>
      <c r="D1254" s="470">
        <v>2000</v>
      </c>
      <c r="E1254" s="470" t="str">
        <f t="shared" si="19"/>
        <v/>
      </c>
      <c r="F1254" s="470"/>
    </row>
    <row r="1255" spans="1:6">
      <c r="A1255" s="467" t="s">
        <v>2413</v>
      </c>
      <c r="B1255" s="468" t="s">
        <v>2414</v>
      </c>
      <c r="C1255" s="470">
        <f>SUM(C1256)</f>
        <v>3401</v>
      </c>
      <c r="D1255" s="470">
        <f>SUM(D1256)</f>
        <v>13298</v>
      </c>
      <c r="E1255" s="470">
        <f t="shared" si="19"/>
        <v>391</v>
      </c>
      <c r="F1255" s="470"/>
    </row>
    <row r="1256" spans="1:6">
      <c r="A1256" s="467" t="s">
        <v>2415</v>
      </c>
      <c r="B1256" s="468" t="s">
        <v>2416</v>
      </c>
      <c r="C1256" s="470">
        <f>SUM(C1257:C1260)</f>
        <v>3401</v>
      </c>
      <c r="D1256" s="470">
        <f>SUM(D1257:D1260)</f>
        <v>13298</v>
      </c>
      <c r="E1256" s="470">
        <f t="shared" si="19"/>
        <v>391</v>
      </c>
      <c r="F1256" s="470"/>
    </row>
    <row r="1257" spans="1:6">
      <c r="A1257" s="467" t="s">
        <v>2417</v>
      </c>
      <c r="B1257" s="468" t="s">
        <v>2418</v>
      </c>
      <c r="C1257" s="470">
        <v>3392</v>
      </c>
      <c r="D1257" s="470">
        <v>13298</v>
      </c>
      <c r="E1257" s="470">
        <f t="shared" si="19"/>
        <v>392</v>
      </c>
      <c r="F1257" s="470"/>
    </row>
    <row r="1258" spans="1:6">
      <c r="A1258" s="467" t="s">
        <v>2419</v>
      </c>
      <c r="B1258" s="468" t="s">
        <v>2420</v>
      </c>
      <c r="C1258" s="470"/>
      <c r="D1258" s="470"/>
      <c r="E1258" s="470" t="str">
        <f t="shared" si="19"/>
        <v/>
      </c>
      <c r="F1258" s="470"/>
    </row>
    <row r="1259" spans="1:6">
      <c r="A1259" s="467" t="s">
        <v>2421</v>
      </c>
      <c r="B1259" s="468" t="s">
        <v>2422</v>
      </c>
      <c r="C1259" s="470">
        <v>9</v>
      </c>
      <c r="D1259" s="470"/>
      <c r="E1259" s="470">
        <f t="shared" si="19"/>
        <v>0</v>
      </c>
      <c r="F1259" s="470"/>
    </row>
    <row r="1260" spans="1:6">
      <c r="A1260" s="467" t="s">
        <v>2423</v>
      </c>
      <c r="B1260" s="468" t="s">
        <v>2424</v>
      </c>
      <c r="C1260" s="470"/>
      <c r="D1260" s="470"/>
      <c r="E1260" s="470" t="str">
        <f t="shared" si="19"/>
        <v/>
      </c>
      <c r="F1260" s="470"/>
    </row>
    <row r="1261" spans="1:6">
      <c r="A1261" s="467" t="s">
        <v>2425</v>
      </c>
      <c r="B1261" s="468" t="s">
        <v>2426</v>
      </c>
      <c r="C1261" s="470">
        <f>C1262</f>
        <v>0</v>
      </c>
      <c r="D1261" s="470">
        <f>D1262</f>
        <v>0</v>
      </c>
      <c r="E1261" s="470" t="str">
        <f t="shared" si="19"/>
        <v/>
      </c>
      <c r="F1261" s="470"/>
    </row>
    <row r="1262" spans="1:6">
      <c r="A1262" s="467" t="s">
        <v>2427</v>
      </c>
      <c r="B1262" s="468" t="s">
        <v>2428</v>
      </c>
      <c r="C1262" s="470"/>
      <c r="D1262" s="470"/>
      <c r="E1262" s="470" t="str">
        <f t="shared" si="19"/>
        <v/>
      </c>
      <c r="F1262" s="477"/>
    </row>
    <row r="1263" spans="1:6">
      <c r="A1263" s="467" t="s">
        <v>2429</v>
      </c>
      <c r="B1263" s="468" t="s">
        <v>2430</v>
      </c>
      <c r="C1263" s="470">
        <f>SUM(C1264:C1265)</f>
        <v>4469</v>
      </c>
      <c r="D1263" s="470">
        <f>SUM(D1264:D1265)</f>
        <v>174171</v>
      </c>
      <c r="E1263" s="470">
        <f t="shared" si="19"/>
        <v>3897.3</v>
      </c>
      <c r="F1263" s="470"/>
    </row>
    <row r="1264" spans="1:6">
      <c r="A1264" s="467" t="s">
        <v>2431</v>
      </c>
      <c r="B1264" s="468" t="s">
        <v>2432</v>
      </c>
      <c r="C1264" s="470"/>
      <c r="D1264" s="470"/>
      <c r="E1264" s="470" t="str">
        <f t="shared" si="19"/>
        <v/>
      </c>
      <c r="F1264" s="470"/>
    </row>
    <row r="1265" spans="1:6">
      <c r="A1265" s="467" t="s">
        <v>2433</v>
      </c>
      <c r="B1265" s="468" t="s">
        <v>2112</v>
      </c>
      <c r="C1265" s="470">
        <v>4469</v>
      </c>
      <c r="D1265" s="470">
        <v>174171</v>
      </c>
      <c r="E1265" s="470">
        <f t="shared" si="19"/>
        <v>3897.3</v>
      </c>
      <c r="F1265" s="470"/>
    </row>
    <row r="1266" spans="1:6">
      <c r="A1266" s="468"/>
      <c r="B1266" s="468"/>
      <c r="C1266" s="470"/>
      <c r="D1266" s="470"/>
      <c r="E1266" s="470"/>
      <c r="F1266" s="470"/>
    </row>
    <row r="1267" spans="1:6">
      <c r="A1267" s="468"/>
      <c r="B1267" s="468"/>
      <c r="C1267" s="470"/>
      <c r="D1267" s="470"/>
      <c r="E1267" s="470"/>
      <c r="F1267" s="470"/>
    </row>
    <row r="1268" spans="1:6">
      <c r="A1268" s="479"/>
      <c r="B1268" s="480" t="s">
        <v>2434</v>
      </c>
      <c r="C1268" s="481">
        <f>SUM(C5,C234,C238,C250,C340,C391,C447,C504,C629,C699,C773,C792,C903,C967,C1031,C1051,C1081,C1091,C1135,C1155,C1199,C1254,C1255,C1261,C1263)</f>
        <v>686018</v>
      </c>
      <c r="D1268" s="481">
        <f>SUM(D5,D234,D238,D250,D340,D391,D447,D504,D629,D699,D773,D792,D903,D967,D1031,D1051,D1081,D1091,D1135,D1155,D1199,D1254,D1255,D1261,D1263)</f>
        <v>625506</v>
      </c>
      <c r="E1268" s="466">
        <f>IF(C1268=0,"",ROUND(D1268/C1268*100,1))</f>
        <v>91.2</v>
      </c>
      <c r="F1268" s="466"/>
    </row>
  </sheetData>
  <mergeCells count="1">
    <mergeCell ref="A2:F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44"/>
  <sheetViews>
    <sheetView workbookViewId="0">
      <selection activeCell="H47" sqref="H47"/>
    </sheetView>
  </sheetViews>
  <sheetFormatPr defaultColWidth="9.125" defaultRowHeight="14.25" outlineLevelCol="4"/>
  <cols>
    <col min="1" max="1" width="24.25" style="448" customWidth="1"/>
    <col min="2" max="2" width="14.375" style="448" customWidth="1"/>
    <col min="3" max="3" width="30.875" style="448" customWidth="1"/>
    <col min="4" max="4" width="14.125" style="448" customWidth="1"/>
    <col min="5" max="5" width="11.75" style="448" customWidth="1"/>
    <col min="6" max="189" width="9.125" style="448" customWidth="1"/>
    <col min="190" max="16384" width="9.125" style="448"/>
  </cols>
  <sheetData>
    <row r="1" ht="18" customHeight="1" spans="1:1">
      <c r="A1" s="343" t="s">
        <v>2435</v>
      </c>
    </row>
    <row r="2" ht="38.25" customHeight="1" spans="1:4">
      <c r="A2" s="449" t="s">
        <v>2436</v>
      </c>
      <c r="B2" s="449"/>
      <c r="C2" s="449"/>
      <c r="D2" s="449"/>
    </row>
    <row r="3" ht="17.1" customHeight="1" spans="1:4">
      <c r="A3" s="450" t="s">
        <v>71</v>
      </c>
      <c r="B3" s="450"/>
      <c r="C3" s="450"/>
      <c r="D3" s="450"/>
    </row>
    <row r="4" ht="24" customHeight="1" spans="1:4">
      <c r="A4" s="105" t="s">
        <v>2437</v>
      </c>
      <c r="B4" s="451" t="s">
        <v>73</v>
      </c>
      <c r="C4" s="105" t="s">
        <v>2437</v>
      </c>
      <c r="D4" s="451" t="s">
        <v>74</v>
      </c>
    </row>
    <row r="5" s="446" customFormat="1" ht="21.95" customHeight="1" spans="1:4">
      <c r="A5" s="452" t="s">
        <v>2438</v>
      </c>
      <c r="B5" s="423">
        <v>109905</v>
      </c>
      <c r="C5" s="452" t="s">
        <v>2439</v>
      </c>
      <c r="D5" s="423">
        <v>471169</v>
      </c>
    </row>
    <row r="6" s="446" customFormat="1" ht="21.95" customHeight="1" spans="1:4">
      <c r="A6" s="452" t="s">
        <v>122</v>
      </c>
      <c r="B6" s="423">
        <f>SUM(B7:B9)</f>
        <v>194021</v>
      </c>
      <c r="C6" s="452" t="s">
        <v>2440</v>
      </c>
      <c r="D6" s="370">
        <v>277292</v>
      </c>
    </row>
    <row r="7" s="446" customFormat="1" ht="33" customHeight="1" spans="1:4">
      <c r="A7" s="452" t="s">
        <v>2441</v>
      </c>
      <c r="B7" s="370">
        <v>5618</v>
      </c>
      <c r="C7" s="453" t="s">
        <v>2442</v>
      </c>
      <c r="D7" s="370">
        <v>174134</v>
      </c>
    </row>
    <row r="8" s="446" customFormat="1" ht="33" customHeight="1" spans="1:4">
      <c r="A8" s="452" t="s">
        <v>2443</v>
      </c>
      <c r="B8" s="370">
        <v>174134</v>
      </c>
      <c r="C8" s="453" t="s">
        <v>2444</v>
      </c>
      <c r="D8" s="370">
        <v>14269</v>
      </c>
    </row>
    <row r="9" s="446" customFormat="1" ht="21.95" customHeight="1" spans="1:4">
      <c r="A9" s="452" t="s">
        <v>2445</v>
      </c>
      <c r="B9" s="370">
        <v>14269</v>
      </c>
      <c r="C9" s="454" t="s">
        <v>2446</v>
      </c>
      <c r="D9" s="370">
        <v>5474</v>
      </c>
    </row>
    <row r="10" s="446" customFormat="1" ht="21.95" customHeight="1" spans="1:4">
      <c r="A10" s="452" t="s">
        <v>127</v>
      </c>
      <c r="B10" s="423">
        <v>5474</v>
      </c>
      <c r="C10" s="452" t="s">
        <v>2447</v>
      </c>
      <c r="D10" s="370"/>
    </row>
    <row r="11" s="446" customFormat="1" ht="21.95" customHeight="1" spans="1:4">
      <c r="A11" s="452" t="s">
        <v>2448</v>
      </c>
      <c r="B11" s="370"/>
      <c r="C11" s="452" t="s">
        <v>2449</v>
      </c>
      <c r="D11" s="370"/>
    </row>
    <row r="12" s="446" customFormat="1" ht="21.95" customHeight="1" spans="1:4">
      <c r="A12" s="452" t="s">
        <v>128</v>
      </c>
      <c r="B12" s="370"/>
      <c r="C12" s="452" t="s">
        <v>2450</v>
      </c>
      <c r="D12" s="370"/>
    </row>
    <row r="13" s="446" customFormat="1" ht="21.95" customHeight="1" spans="1:4">
      <c r="A13" s="452" t="s">
        <v>129</v>
      </c>
      <c r="B13" s="423">
        <v>217821</v>
      </c>
      <c r="C13" s="452" t="s">
        <v>2451</v>
      </c>
      <c r="D13" s="370"/>
    </row>
    <row r="14" s="446" customFormat="1" ht="21.95" customHeight="1" spans="1:4">
      <c r="A14" s="452" t="s">
        <v>123</v>
      </c>
      <c r="B14" s="423">
        <v>-56052</v>
      </c>
      <c r="C14" s="452" t="s">
        <v>123</v>
      </c>
      <c r="D14" s="370">
        <v>56052</v>
      </c>
    </row>
    <row r="15" s="446" customFormat="1" ht="21.95" hidden="1" customHeight="1" spans="1:4">
      <c r="A15" s="452"/>
      <c r="B15" s="370"/>
      <c r="C15" s="452"/>
      <c r="D15" s="370"/>
    </row>
    <row r="16" ht="21.95" customHeight="1" spans="1:4">
      <c r="A16" s="452"/>
      <c r="B16" s="370"/>
      <c r="C16" s="452"/>
      <c r="D16" s="370"/>
    </row>
    <row r="17" ht="21.95" customHeight="1" spans="1:5">
      <c r="A17" s="455" t="s">
        <v>130</v>
      </c>
      <c r="B17" s="423">
        <v>471169</v>
      </c>
      <c r="C17" s="455" t="s">
        <v>131</v>
      </c>
      <c r="D17" s="423">
        <v>471169</v>
      </c>
      <c r="E17" s="456"/>
    </row>
    <row r="18" s="447" customFormat="1" ht="25.5" customHeight="1" spans="1:1">
      <c r="A18" s="454"/>
    </row>
    <row r="22" hidden="1" spans="1:1">
      <c r="A22" s="343" t="s">
        <v>2452</v>
      </c>
    </row>
    <row r="23" ht="22.5" hidden="1" customHeight="1" spans="1:4">
      <c r="A23" s="457" t="s">
        <v>2453</v>
      </c>
      <c r="B23" s="457"/>
      <c r="C23" s="457"/>
      <c r="D23" s="457"/>
    </row>
    <row r="24" hidden="1" customHeight="1" spans="1:4">
      <c r="A24" s="450" t="s">
        <v>71</v>
      </c>
      <c r="B24" s="450"/>
      <c r="C24" s="450"/>
      <c r="D24" s="450"/>
    </row>
    <row r="25" hidden="1" spans="1:4">
      <c r="A25" s="105" t="s">
        <v>2437</v>
      </c>
      <c r="B25" s="451" t="s">
        <v>73</v>
      </c>
      <c r="C25" s="105" t="s">
        <v>2437</v>
      </c>
      <c r="D25" s="451" t="s">
        <v>74</v>
      </c>
    </row>
    <row r="26" hidden="1" spans="1:4">
      <c r="A26" s="452" t="s">
        <v>2454</v>
      </c>
      <c r="B26" s="458">
        <v>624600</v>
      </c>
      <c r="C26" s="452" t="s">
        <v>2455</v>
      </c>
      <c r="D26" s="370">
        <v>954000</v>
      </c>
    </row>
    <row r="27" hidden="1" spans="1:4">
      <c r="A27" s="452" t="s">
        <v>122</v>
      </c>
      <c r="B27" s="458">
        <f>SUM(B28:B30)</f>
        <v>1359277</v>
      </c>
      <c r="C27" s="452" t="s">
        <v>2456</v>
      </c>
      <c r="D27" s="458">
        <v>954000</v>
      </c>
    </row>
    <row r="28" hidden="1" spans="1:4">
      <c r="A28" s="452" t="s">
        <v>2441</v>
      </c>
      <c r="B28" s="370">
        <v>152527</v>
      </c>
      <c r="C28" s="452" t="s">
        <v>2457</v>
      </c>
      <c r="D28" s="370">
        <v>0</v>
      </c>
    </row>
    <row r="29" ht="28.5" hidden="1" spans="1:4">
      <c r="A29" s="452" t="s">
        <v>2443</v>
      </c>
      <c r="B29" s="370">
        <v>1103567</v>
      </c>
      <c r="C29" s="453" t="s">
        <v>2458</v>
      </c>
      <c r="D29" s="370">
        <v>82246</v>
      </c>
    </row>
    <row r="30" hidden="1" spans="1:4">
      <c r="A30" s="452" t="s">
        <v>2445</v>
      </c>
      <c r="B30" s="370">
        <v>103183</v>
      </c>
      <c r="C30" s="446" t="s">
        <v>2459</v>
      </c>
      <c r="D30" s="458">
        <v>27961</v>
      </c>
    </row>
    <row r="31" hidden="1" spans="1:4">
      <c r="A31" s="452" t="s">
        <v>127</v>
      </c>
      <c r="B31" s="458">
        <v>27961</v>
      </c>
      <c r="C31" s="452" t="s">
        <v>2447</v>
      </c>
      <c r="D31" s="370">
        <f>SUM(D32:D34)</f>
        <v>1049941</v>
      </c>
    </row>
    <row r="32" hidden="1" spans="1:4">
      <c r="A32" s="452" t="s">
        <v>2460</v>
      </c>
      <c r="B32" s="370">
        <v>0</v>
      </c>
      <c r="C32" s="452" t="s">
        <v>2449</v>
      </c>
      <c r="D32" s="370">
        <v>80058</v>
      </c>
    </row>
    <row r="33" hidden="1" spans="1:4">
      <c r="A33" s="452" t="s">
        <v>128</v>
      </c>
      <c r="B33" s="458">
        <v>14511</v>
      </c>
      <c r="C33" s="452" t="s">
        <v>2450</v>
      </c>
      <c r="D33" s="370">
        <v>897308</v>
      </c>
    </row>
    <row r="34" hidden="1" spans="1:4">
      <c r="A34" s="452" t="s">
        <v>129</v>
      </c>
      <c r="B34" s="370">
        <v>128400</v>
      </c>
      <c r="C34" s="452" t="s">
        <v>2451</v>
      </c>
      <c r="D34" s="370">
        <v>72575</v>
      </c>
    </row>
    <row r="35" hidden="1" spans="1:4">
      <c r="A35" s="452"/>
      <c r="B35" s="370"/>
      <c r="C35" s="452" t="s">
        <v>123</v>
      </c>
      <c r="D35" s="370">
        <v>40601</v>
      </c>
    </row>
    <row r="36" hidden="1" spans="1:4">
      <c r="A36" s="452"/>
      <c r="B36" s="370"/>
      <c r="C36" s="452" t="s">
        <v>2461</v>
      </c>
      <c r="D36" s="370"/>
    </row>
    <row r="37" hidden="1" spans="1:4">
      <c r="A37" s="452"/>
      <c r="B37" s="370"/>
      <c r="C37" s="452" t="s">
        <v>2462</v>
      </c>
      <c r="D37" s="370"/>
    </row>
    <row r="38" hidden="1" spans="1:4">
      <c r="A38" s="455" t="s">
        <v>130</v>
      </c>
      <c r="B38" s="423">
        <f>SUM(B26:B27,B31:B34)</f>
        <v>2154749</v>
      </c>
      <c r="C38" s="455" t="s">
        <v>131</v>
      </c>
      <c r="D38" s="423">
        <f>SUM(D26,D29,D30,D31,D35)</f>
        <v>2154749</v>
      </c>
    </row>
    <row r="39" hidden="1"/>
    <row r="40" hidden="1"/>
    <row r="41" hidden="1"/>
    <row r="42" hidden="1" spans="4:4">
      <c r="D42" s="456">
        <f>D38-B38</f>
        <v>0</v>
      </c>
    </row>
    <row r="43" hidden="1"/>
    <row r="44" hidden="1" spans="2:2">
      <c r="B44" s="448">
        <v>87000</v>
      </c>
    </row>
  </sheetData>
  <mergeCells count="4">
    <mergeCell ref="A2:D2"/>
    <mergeCell ref="A3:D3"/>
    <mergeCell ref="A23:D23"/>
    <mergeCell ref="A24:D24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D31"/>
  <sheetViews>
    <sheetView showZeros="0" zoomScale="85" zoomScaleNormal="85" workbookViewId="0">
      <selection activeCell="R32" sqref="R32"/>
    </sheetView>
  </sheetViews>
  <sheetFormatPr defaultColWidth="9" defaultRowHeight="21" customHeight="1" outlineLevelCol="3"/>
  <cols>
    <col min="1" max="1" width="38.125" style="432" customWidth="1"/>
    <col min="2" max="2" width="14.5" style="432" customWidth="1"/>
    <col min="3" max="3" width="14.5" style="433" customWidth="1"/>
    <col min="4" max="4" width="14.25" style="432" customWidth="1"/>
    <col min="5" max="8" width="9" style="432" customWidth="1"/>
    <col min="9" max="16384" width="9" style="432"/>
  </cols>
  <sheetData>
    <row r="1" customHeight="1" spans="1:1">
      <c r="A1" s="94" t="s">
        <v>2463</v>
      </c>
    </row>
    <row r="2" ht="48.75" customHeight="1" spans="1:4">
      <c r="A2" s="434" t="s">
        <v>14</v>
      </c>
      <c r="B2" s="434"/>
      <c r="C2" s="434"/>
      <c r="D2" s="434"/>
    </row>
    <row r="3" customHeight="1" spans="1:4">
      <c r="A3" s="435"/>
      <c r="B3" s="435"/>
      <c r="C3" s="436"/>
      <c r="D3" s="437" t="s">
        <v>71</v>
      </c>
    </row>
    <row r="4" s="431" customFormat="1" ht="46.5" customHeight="1" spans="1:4">
      <c r="A4" s="67" t="s">
        <v>2464</v>
      </c>
      <c r="B4" s="67" t="s">
        <v>2465</v>
      </c>
      <c r="C4" s="438" t="s">
        <v>2466</v>
      </c>
      <c r="D4" s="439" t="s">
        <v>2467</v>
      </c>
    </row>
    <row r="5" customHeight="1" spans="1:4">
      <c r="A5" s="440" t="s">
        <v>2468</v>
      </c>
      <c r="B5" s="441">
        <f>SUM(B6:B19)</f>
        <v>17434</v>
      </c>
      <c r="C5" s="441">
        <f>SUM(C6:C19)</f>
        <v>28862</v>
      </c>
      <c r="D5" s="424">
        <f>IF(B5,C5/B5,"")</f>
        <v>1.656</v>
      </c>
    </row>
    <row r="6" customHeight="1" spans="1:4">
      <c r="A6" s="442" t="s">
        <v>79</v>
      </c>
      <c r="B6" s="443">
        <v>4057</v>
      </c>
      <c r="C6" s="370">
        <v>8275</v>
      </c>
      <c r="D6" s="421">
        <f t="shared" ref="D6:D29" si="0">IF(B6,C6/B6,"")</f>
        <v>2.04</v>
      </c>
    </row>
    <row r="7" customHeight="1" spans="1:4">
      <c r="A7" s="442" t="s">
        <v>81</v>
      </c>
      <c r="B7" s="443">
        <v>952</v>
      </c>
      <c r="C7" s="370">
        <v>1203</v>
      </c>
      <c r="D7" s="421">
        <f t="shared" si="0"/>
        <v>1.264</v>
      </c>
    </row>
    <row r="8" customHeight="1" spans="1:4">
      <c r="A8" s="442" t="s">
        <v>83</v>
      </c>
      <c r="B8" s="443">
        <v>559</v>
      </c>
      <c r="C8" s="370">
        <v>680</v>
      </c>
      <c r="D8" s="421">
        <f t="shared" si="0"/>
        <v>1.216</v>
      </c>
    </row>
    <row r="9" customHeight="1" spans="1:4">
      <c r="A9" s="442" t="s">
        <v>85</v>
      </c>
      <c r="B9" s="443">
        <v>529</v>
      </c>
      <c r="C9" s="370">
        <v>630</v>
      </c>
      <c r="D9" s="421">
        <f t="shared" si="0"/>
        <v>1.191</v>
      </c>
    </row>
    <row r="10" customHeight="1" spans="1:4">
      <c r="A10" s="442" t="s">
        <v>87</v>
      </c>
      <c r="B10" s="443">
        <v>3957</v>
      </c>
      <c r="C10" s="370">
        <v>7698</v>
      </c>
      <c r="D10" s="421">
        <f t="shared" si="0"/>
        <v>1.945</v>
      </c>
    </row>
    <row r="11" customHeight="1" spans="1:4">
      <c r="A11" s="442" t="s">
        <v>89</v>
      </c>
      <c r="B11" s="443">
        <v>604</v>
      </c>
      <c r="C11" s="370">
        <v>720</v>
      </c>
      <c r="D11" s="421">
        <f t="shared" si="0"/>
        <v>1.192</v>
      </c>
    </row>
    <row r="12" customHeight="1" spans="1:4">
      <c r="A12" s="442" t="s">
        <v>91</v>
      </c>
      <c r="B12" s="443">
        <v>102</v>
      </c>
      <c r="C12" s="370">
        <v>180</v>
      </c>
      <c r="D12" s="421">
        <f t="shared" si="0"/>
        <v>1.765</v>
      </c>
    </row>
    <row r="13" customHeight="1" spans="1:4">
      <c r="A13" s="442" t="s">
        <v>93</v>
      </c>
      <c r="B13" s="443">
        <v>1882</v>
      </c>
      <c r="C13" s="370">
        <v>2200</v>
      </c>
      <c r="D13" s="421">
        <f t="shared" si="0"/>
        <v>1.169</v>
      </c>
    </row>
    <row r="14" customHeight="1" spans="1:4">
      <c r="A14" s="442" t="s">
        <v>95</v>
      </c>
      <c r="B14" s="443">
        <v>252</v>
      </c>
      <c r="C14" s="370">
        <v>302</v>
      </c>
      <c r="D14" s="421">
        <f t="shared" si="0"/>
        <v>1.198</v>
      </c>
    </row>
    <row r="15" customHeight="1" spans="1:4">
      <c r="A15" s="442" t="s">
        <v>97</v>
      </c>
      <c r="B15" s="443">
        <v>393</v>
      </c>
      <c r="C15" s="370">
        <v>506</v>
      </c>
      <c r="D15" s="421">
        <f t="shared" si="0"/>
        <v>1.288</v>
      </c>
    </row>
    <row r="16" customHeight="1" spans="1:4">
      <c r="A16" s="442" t="s">
        <v>99</v>
      </c>
      <c r="B16" s="443">
        <v>189</v>
      </c>
      <c r="C16" s="370">
        <v>260</v>
      </c>
      <c r="D16" s="421">
        <f t="shared" si="0"/>
        <v>1.376</v>
      </c>
    </row>
    <row r="17" customHeight="1" spans="1:4">
      <c r="A17" s="442" t="s">
        <v>101</v>
      </c>
      <c r="B17" s="443">
        <v>3865</v>
      </c>
      <c r="C17" s="370">
        <v>6006</v>
      </c>
      <c r="D17" s="421">
        <f t="shared" si="0"/>
        <v>1.554</v>
      </c>
    </row>
    <row r="18" customHeight="1" spans="1:4">
      <c r="A18" s="442" t="s">
        <v>103</v>
      </c>
      <c r="B18" s="443">
        <v>93</v>
      </c>
      <c r="C18" s="370">
        <v>202</v>
      </c>
      <c r="D18" s="421">
        <f t="shared" si="0"/>
        <v>2.172</v>
      </c>
    </row>
    <row r="19" customHeight="1" spans="1:4">
      <c r="A19" s="442" t="s">
        <v>105</v>
      </c>
      <c r="B19" s="443"/>
      <c r="C19" s="370"/>
      <c r="D19" s="421" t="str">
        <f t="shared" si="0"/>
        <v/>
      </c>
    </row>
    <row r="20" customHeight="1" spans="1:4">
      <c r="A20" s="440" t="s">
        <v>2469</v>
      </c>
      <c r="B20" s="423">
        <f>SUM(B21:B27)</f>
        <v>89869</v>
      </c>
      <c r="C20" s="423">
        <f>SUM(C21:C27)</f>
        <v>81043</v>
      </c>
      <c r="D20" s="424">
        <f t="shared" si="0"/>
        <v>0.902</v>
      </c>
    </row>
    <row r="21" customHeight="1" spans="1:4">
      <c r="A21" s="442" t="s">
        <v>109</v>
      </c>
      <c r="B21" s="443">
        <v>6267</v>
      </c>
      <c r="C21" s="370">
        <v>5720</v>
      </c>
      <c r="D21" s="421">
        <f t="shared" si="0"/>
        <v>0.913</v>
      </c>
    </row>
    <row r="22" customHeight="1" spans="1:4">
      <c r="A22" s="442" t="s">
        <v>111</v>
      </c>
      <c r="B22" s="443">
        <v>58538</v>
      </c>
      <c r="C22" s="370">
        <v>50316</v>
      </c>
      <c r="D22" s="421">
        <f t="shared" si="0"/>
        <v>0.86</v>
      </c>
    </row>
    <row r="23" customHeight="1" spans="1:4">
      <c r="A23" s="442" t="s">
        <v>113</v>
      </c>
      <c r="B23" s="443">
        <v>16205</v>
      </c>
      <c r="C23" s="370">
        <v>14055</v>
      </c>
      <c r="D23" s="421">
        <f t="shared" si="0"/>
        <v>0.867</v>
      </c>
    </row>
    <row r="24" ht="38.1" customHeight="1" spans="1:4">
      <c r="A24" s="444" t="s">
        <v>115</v>
      </c>
      <c r="B24" s="443">
        <v>4945</v>
      </c>
      <c r="C24" s="370">
        <v>5100</v>
      </c>
      <c r="D24" s="421">
        <f t="shared" si="0"/>
        <v>1.031</v>
      </c>
    </row>
    <row r="25" customHeight="1" spans="1:4">
      <c r="A25" s="442" t="s">
        <v>117</v>
      </c>
      <c r="B25" s="443"/>
      <c r="C25" s="370"/>
      <c r="D25" s="421" t="str">
        <f t="shared" si="0"/>
        <v/>
      </c>
    </row>
    <row r="26" customHeight="1" spans="1:4">
      <c r="A26" s="442" t="s">
        <v>119</v>
      </c>
      <c r="B26" s="443"/>
      <c r="C26" s="370"/>
      <c r="D26" s="421" t="str">
        <f t="shared" si="0"/>
        <v/>
      </c>
    </row>
    <row r="27" customHeight="1" spans="1:4">
      <c r="A27" s="442" t="s">
        <v>121</v>
      </c>
      <c r="B27" s="443">
        <v>3914</v>
      </c>
      <c r="C27" s="370">
        <v>5852</v>
      </c>
      <c r="D27" s="421">
        <f t="shared" si="0"/>
        <v>1.495</v>
      </c>
    </row>
    <row r="28" customHeight="1" spans="1:4">
      <c r="A28" s="445"/>
      <c r="B28" s="443"/>
      <c r="C28" s="370"/>
      <c r="D28" s="421" t="str">
        <f t="shared" si="0"/>
        <v/>
      </c>
    </row>
    <row r="29" customHeight="1" spans="1:4">
      <c r="A29" s="105" t="s">
        <v>2470</v>
      </c>
      <c r="B29" s="423">
        <f>SUM(B5,B20)</f>
        <v>107303</v>
      </c>
      <c r="C29" s="423">
        <f>SUM(C5,C20)</f>
        <v>109905</v>
      </c>
      <c r="D29" s="424">
        <f t="shared" si="0"/>
        <v>1.024</v>
      </c>
    </row>
    <row r="30" customHeight="1" spans="1:1">
      <c r="A30" s="97"/>
    </row>
    <row r="31" hidden="1" customHeight="1" spans="3:3">
      <c r="C31" s="433">
        <f>C29-B29</f>
        <v>2602</v>
      </c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40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O26" sqref="O26"/>
    </sheetView>
  </sheetViews>
  <sheetFormatPr defaultColWidth="9" defaultRowHeight="16.5" customHeight="1"/>
  <cols>
    <col min="1" max="1" width="24.375" style="408" customWidth="1"/>
    <col min="2" max="2" width="11.5" style="408" customWidth="1"/>
    <col min="3" max="3" width="11.5" style="408" hidden="1" customWidth="1"/>
    <col min="4" max="4" width="14.125" style="408" customWidth="1"/>
    <col min="5" max="5" width="12.5" style="409" customWidth="1"/>
    <col min="6" max="6" width="14.5" style="409" customWidth="1"/>
    <col min="7" max="9" width="9" style="408" customWidth="1"/>
    <col min="10" max="16384" width="9" style="408"/>
  </cols>
  <sheetData>
    <row r="1" customHeight="1" spans="1:1">
      <c r="A1" s="407" t="s">
        <v>2471</v>
      </c>
    </row>
    <row r="2" ht="41.1" customHeight="1" spans="1:6">
      <c r="A2" s="378" t="s">
        <v>16</v>
      </c>
      <c r="B2" s="378"/>
      <c r="C2" s="378"/>
      <c r="D2" s="378"/>
      <c r="E2" s="378"/>
      <c r="F2" s="378"/>
    </row>
    <row r="3" customHeight="1" spans="1:6">
      <c r="A3" s="410"/>
      <c r="B3" s="410"/>
      <c r="C3" s="410"/>
      <c r="D3" s="410"/>
      <c r="E3" s="411"/>
      <c r="F3" s="412" t="s">
        <v>71</v>
      </c>
    </row>
    <row r="4" ht="12" customHeight="1" spans="1:6">
      <c r="A4" s="413" t="s">
        <v>138</v>
      </c>
      <c r="B4" s="414" t="s">
        <v>2472</v>
      </c>
      <c r="C4" s="414" t="s">
        <v>2473</v>
      </c>
      <c r="D4" s="415" t="s">
        <v>2474</v>
      </c>
      <c r="E4" s="415" t="s">
        <v>2475</v>
      </c>
      <c r="F4" s="414" t="s">
        <v>2476</v>
      </c>
    </row>
    <row r="5" ht="3" customHeight="1" spans="1:6">
      <c r="A5" s="416"/>
      <c r="B5" s="414"/>
      <c r="C5" s="414"/>
      <c r="D5" s="417"/>
      <c r="E5" s="417"/>
      <c r="F5" s="414"/>
    </row>
    <row r="6" ht="19.5" customHeight="1" spans="1:6">
      <c r="A6" s="418"/>
      <c r="B6" s="414"/>
      <c r="C6" s="414"/>
      <c r="D6" s="419"/>
      <c r="E6" s="419"/>
      <c r="F6" s="414"/>
    </row>
    <row r="7" s="407" customFormat="1" ht="18.95" customHeight="1" spans="1:6">
      <c r="A7" s="75" t="s">
        <v>78</v>
      </c>
      <c r="B7" s="420">
        <v>23579</v>
      </c>
      <c r="C7" s="420">
        <v>68383</v>
      </c>
      <c r="D7" s="420">
        <v>68383</v>
      </c>
      <c r="E7" s="370">
        <v>25255</v>
      </c>
      <c r="F7" s="421">
        <f>E7/D7</f>
        <v>0.369</v>
      </c>
    </row>
    <row r="8" ht="18.95" customHeight="1" spans="1:6">
      <c r="A8" s="75" t="s">
        <v>80</v>
      </c>
      <c r="B8" s="420">
        <v>198</v>
      </c>
      <c r="C8" s="420">
        <v>198</v>
      </c>
      <c r="D8" s="420">
        <v>198</v>
      </c>
      <c r="E8" s="370">
        <v>199</v>
      </c>
      <c r="F8" s="421">
        <f t="shared" ref="F8:F25" si="0">E8/D8</f>
        <v>1.005</v>
      </c>
    </row>
    <row r="9" ht="18.95" customHeight="1" spans="1:6">
      <c r="A9" s="75" t="s">
        <v>82</v>
      </c>
      <c r="B9" s="420">
        <v>12593</v>
      </c>
      <c r="C9" s="420">
        <v>15560</v>
      </c>
      <c r="D9" s="420">
        <v>15560</v>
      </c>
      <c r="E9" s="370">
        <v>9533</v>
      </c>
      <c r="F9" s="421">
        <f t="shared" si="0"/>
        <v>0.613</v>
      </c>
    </row>
    <row r="10" ht="18.95" customHeight="1" spans="1:6">
      <c r="A10" s="75" t="s">
        <v>84</v>
      </c>
      <c r="B10" s="420">
        <v>61603</v>
      </c>
      <c r="C10" s="420">
        <v>71606</v>
      </c>
      <c r="D10" s="420">
        <v>71606</v>
      </c>
      <c r="E10" s="370">
        <v>63361</v>
      </c>
      <c r="F10" s="421">
        <f t="shared" si="0"/>
        <v>0.885</v>
      </c>
    </row>
    <row r="11" ht="18.95" customHeight="1" spans="1:6">
      <c r="A11" s="75" t="s">
        <v>86</v>
      </c>
      <c r="B11" s="420">
        <v>442</v>
      </c>
      <c r="C11" s="420">
        <v>1254</v>
      </c>
      <c r="D11" s="420">
        <v>1254</v>
      </c>
      <c r="E11" s="370">
        <v>498</v>
      </c>
      <c r="F11" s="421">
        <f t="shared" si="0"/>
        <v>0.397</v>
      </c>
    </row>
    <row r="12" ht="18.95" customHeight="1" spans="1:6">
      <c r="A12" s="75" t="s">
        <v>88</v>
      </c>
      <c r="B12" s="420">
        <v>1739</v>
      </c>
      <c r="C12" s="420">
        <v>2590</v>
      </c>
      <c r="D12" s="420">
        <v>2590</v>
      </c>
      <c r="E12" s="370">
        <v>1761</v>
      </c>
      <c r="F12" s="421">
        <f t="shared" si="0"/>
        <v>0.68</v>
      </c>
    </row>
    <row r="13" ht="18.95" customHeight="1" spans="1:6">
      <c r="A13" s="75" t="s">
        <v>90</v>
      </c>
      <c r="B13" s="420">
        <v>65087</v>
      </c>
      <c r="C13" s="420">
        <v>72325</v>
      </c>
      <c r="D13" s="420">
        <v>72325</v>
      </c>
      <c r="E13" s="370">
        <v>65608</v>
      </c>
      <c r="F13" s="421">
        <f t="shared" si="0"/>
        <v>0.907</v>
      </c>
    </row>
    <row r="14" ht="18.95" customHeight="1" spans="1:6">
      <c r="A14" s="75" t="s">
        <v>92</v>
      </c>
      <c r="B14" s="420">
        <v>17891</v>
      </c>
      <c r="C14" s="420">
        <v>49169</v>
      </c>
      <c r="D14" s="420">
        <v>49169</v>
      </c>
      <c r="E14" s="370">
        <v>18098</v>
      </c>
      <c r="F14" s="421">
        <f t="shared" si="0"/>
        <v>0.368</v>
      </c>
    </row>
    <row r="15" ht="18.95" customHeight="1" spans="1:6">
      <c r="A15" s="75" t="s">
        <v>94</v>
      </c>
      <c r="B15" s="420">
        <v>3270</v>
      </c>
      <c r="C15" s="420">
        <v>13523</v>
      </c>
      <c r="D15" s="420">
        <v>13523</v>
      </c>
      <c r="E15" s="370">
        <v>4392</v>
      </c>
      <c r="F15" s="421">
        <f t="shared" si="0"/>
        <v>0.325</v>
      </c>
    </row>
    <row r="16" ht="18.95" customHeight="1" spans="1:6">
      <c r="A16" s="75" t="s">
        <v>96</v>
      </c>
      <c r="B16" s="420">
        <v>16612</v>
      </c>
      <c r="C16" s="420">
        <v>43085</v>
      </c>
      <c r="D16" s="420">
        <v>43085</v>
      </c>
      <c r="E16" s="370">
        <v>16703</v>
      </c>
      <c r="F16" s="421">
        <f t="shared" si="0"/>
        <v>0.388</v>
      </c>
    </row>
    <row r="17" ht="18.95" customHeight="1" spans="1:6">
      <c r="A17" s="75" t="s">
        <v>98</v>
      </c>
      <c r="B17" s="420">
        <v>29538</v>
      </c>
      <c r="C17" s="420">
        <v>86506</v>
      </c>
      <c r="D17" s="420">
        <v>86506</v>
      </c>
      <c r="E17" s="370">
        <v>31873</v>
      </c>
      <c r="F17" s="421">
        <f t="shared" si="0"/>
        <v>0.368</v>
      </c>
    </row>
    <row r="18" ht="18.95" customHeight="1" spans="1:6">
      <c r="A18" s="75" t="s">
        <v>100</v>
      </c>
      <c r="B18" s="420">
        <v>3822</v>
      </c>
      <c r="C18" s="420">
        <v>22522</v>
      </c>
      <c r="D18" s="420">
        <v>22522</v>
      </c>
      <c r="E18" s="370">
        <v>5806</v>
      </c>
      <c r="F18" s="421">
        <f t="shared" si="0"/>
        <v>0.258</v>
      </c>
    </row>
    <row r="19" ht="18.95" customHeight="1" spans="1:6">
      <c r="A19" s="75" t="s">
        <v>102</v>
      </c>
      <c r="B19" s="420">
        <v>10</v>
      </c>
      <c r="C19" s="420">
        <v>250</v>
      </c>
      <c r="D19" s="420">
        <v>250</v>
      </c>
      <c r="E19" s="370">
        <v>10</v>
      </c>
      <c r="F19" s="421">
        <f t="shared" si="0"/>
        <v>0.04</v>
      </c>
    </row>
    <row r="20" ht="18.95" customHeight="1" spans="1:6">
      <c r="A20" s="75" t="s">
        <v>104</v>
      </c>
      <c r="B20" s="420"/>
      <c r="C20" s="420">
        <v>3007</v>
      </c>
      <c r="D20" s="420">
        <v>3007</v>
      </c>
      <c r="E20" s="370"/>
      <c r="F20" s="421">
        <f t="shared" si="0"/>
        <v>0</v>
      </c>
    </row>
    <row r="21" ht="18.95" customHeight="1" spans="1:6">
      <c r="A21" s="75" t="s">
        <v>106</v>
      </c>
      <c r="B21" s="420"/>
      <c r="C21" s="420">
        <v>54</v>
      </c>
      <c r="D21" s="420">
        <v>54</v>
      </c>
      <c r="E21" s="370">
        <v>145</v>
      </c>
      <c r="F21" s="421">
        <f t="shared" si="0"/>
        <v>2.685</v>
      </c>
    </row>
    <row r="22" s="407" customFormat="1" ht="18.95" customHeight="1" spans="1:6">
      <c r="A22" s="75" t="s">
        <v>2477</v>
      </c>
      <c r="B22" s="420"/>
      <c r="C22" s="420">
        <v>0</v>
      </c>
      <c r="D22" s="420"/>
      <c r="E22" s="370"/>
      <c r="F22" s="421"/>
    </row>
    <row r="23" ht="18.95" customHeight="1" spans="1:6">
      <c r="A23" s="75" t="s">
        <v>108</v>
      </c>
      <c r="B23" s="420">
        <v>2014</v>
      </c>
      <c r="C23" s="420">
        <v>2209</v>
      </c>
      <c r="D23" s="420">
        <v>2209</v>
      </c>
      <c r="E23" s="370">
        <v>2601</v>
      </c>
      <c r="F23" s="421">
        <f t="shared" si="0"/>
        <v>1.177</v>
      </c>
    </row>
    <row r="24" ht="18.95" customHeight="1" spans="1:6">
      <c r="A24" s="75" t="s">
        <v>110</v>
      </c>
      <c r="B24" s="420">
        <v>2590</v>
      </c>
      <c r="C24" s="420">
        <v>2919</v>
      </c>
      <c r="D24" s="420">
        <v>2919</v>
      </c>
      <c r="E24" s="370">
        <v>5000</v>
      </c>
      <c r="F24" s="421">
        <f t="shared" si="0"/>
        <v>1.713</v>
      </c>
    </row>
    <row r="25" s="407" customFormat="1" ht="18.95" customHeight="1" spans="1:6">
      <c r="A25" s="75" t="s">
        <v>114</v>
      </c>
      <c r="B25" s="420">
        <v>754</v>
      </c>
      <c r="C25" s="420">
        <v>1387</v>
      </c>
      <c r="D25" s="420">
        <v>1387</v>
      </c>
      <c r="E25" s="370">
        <v>1427</v>
      </c>
      <c r="F25" s="421">
        <f t="shared" si="0"/>
        <v>1.029</v>
      </c>
    </row>
    <row r="26" s="407" customFormat="1" ht="18.95" customHeight="1" spans="1:6">
      <c r="A26" s="75" t="s">
        <v>116</v>
      </c>
      <c r="B26" s="420">
        <v>2000</v>
      </c>
      <c r="C26" s="420"/>
      <c r="D26" s="420"/>
      <c r="E26" s="370">
        <v>2000</v>
      </c>
      <c r="F26" s="421"/>
    </row>
    <row r="27" ht="18.95" customHeight="1" spans="1:6">
      <c r="A27" s="75" t="s">
        <v>2478</v>
      </c>
      <c r="B27" s="420">
        <v>75970</v>
      </c>
      <c r="C27" s="420">
        <v>60678</v>
      </c>
      <c r="D27" s="420">
        <v>60678</v>
      </c>
      <c r="E27" s="370">
        <v>76424</v>
      </c>
      <c r="F27" s="421">
        <f>E27/D27</f>
        <v>1.26</v>
      </c>
    </row>
    <row r="28" s="407" customFormat="1" ht="18.95" customHeight="1" spans="1:6">
      <c r="A28" s="75" t="s">
        <v>120</v>
      </c>
      <c r="B28" s="420">
        <v>1770</v>
      </c>
      <c r="C28" s="420">
        <v>1770</v>
      </c>
      <c r="D28" s="420">
        <v>1770</v>
      </c>
      <c r="E28" s="370"/>
      <c r="F28" s="421">
        <f>E28/D28</f>
        <v>0</v>
      </c>
    </row>
    <row r="29" ht="18.95" customHeight="1" spans="1:6">
      <c r="A29" s="75" t="s">
        <v>112</v>
      </c>
      <c r="B29" s="420"/>
      <c r="C29" s="420">
        <v>3649</v>
      </c>
      <c r="D29" s="420">
        <v>3649</v>
      </c>
      <c r="E29" s="370">
        <v>12</v>
      </c>
      <c r="F29" s="421">
        <f>E29/D29</f>
        <v>0.003</v>
      </c>
    </row>
    <row r="30" s="407" customFormat="1" ht="18.95" customHeight="1" spans="1:6">
      <c r="A30" s="75" t="s">
        <v>118</v>
      </c>
      <c r="B30" s="420">
        <v>140449</v>
      </c>
      <c r="C30" s="420">
        <v>922</v>
      </c>
      <c r="D30" s="420">
        <v>922</v>
      </c>
      <c r="E30" s="370">
        <v>140463</v>
      </c>
      <c r="F30" s="421">
        <f>E30/D30</f>
        <v>152.346</v>
      </c>
    </row>
    <row r="31" s="407" customFormat="1" ht="18.95" customHeight="1" spans="1:6">
      <c r="A31" s="422" t="s">
        <v>2479</v>
      </c>
      <c r="B31" s="423">
        <f>SUM(B7:B30)</f>
        <v>461931</v>
      </c>
      <c r="C31" s="423">
        <f>SUM(C7:C30)</f>
        <v>523566</v>
      </c>
      <c r="D31" s="423">
        <f>SUM(D7:D30)</f>
        <v>523566</v>
      </c>
      <c r="E31" s="423">
        <f>SUM(E7:E30)</f>
        <v>471169</v>
      </c>
      <c r="F31" s="424">
        <f>E31/D31</f>
        <v>0.9</v>
      </c>
    </row>
    <row r="32" s="407" customFormat="1" ht="18.95" hidden="1" customHeight="1" spans="1:6">
      <c r="A32" s="425"/>
      <c r="B32" s="426"/>
      <c r="C32" s="426"/>
      <c r="D32" s="426"/>
      <c r="E32" s="409"/>
      <c r="F32" s="409"/>
    </row>
    <row r="33" hidden="1" customHeight="1" spans="2:4">
      <c r="B33" s="426"/>
      <c r="C33" s="426"/>
      <c r="D33" s="426"/>
    </row>
    <row r="34" hidden="1" customHeight="1" spans="2:6">
      <c r="B34" s="426"/>
      <c r="C34" s="426"/>
      <c r="D34" s="426"/>
      <c r="E34" s="426"/>
      <c r="F34" s="426"/>
    </row>
    <row r="35" hidden="1" customHeight="1" spans="1:10">
      <c r="A35" s="427" t="s">
        <v>118</v>
      </c>
      <c r="B35" s="370"/>
      <c r="C35" s="370"/>
      <c r="D35" s="370"/>
      <c r="E35" s="370">
        <v>394960</v>
      </c>
      <c r="F35" s="428" t="str">
        <f>IF(B35,E35/B35*100,"")</f>
        <v/>
      </c>
      <c r="G35" s="407"/>
      <c r="H35" s="407"/>
      <c r="I35" s="407"/>
      <c r="J35" s="407"/>
    </row>
    <row r="36" s="407" customFormat="1" ht="18.95" hidden="1" customHeight="1" spans="1:10">
      <c r="A36" s="427" t="s">
        <v>120</v>
      </c>
      <c r="B36" s="370"/>
      <c r="C36" s="370"/>
      <c r="D36" s="370"/>
      <c r="E36" s="370">
        <v>292000</v>
      </c>
      <c r="F36" s="428" t="str">
        <f>IF(B36,E36/B36*100,"")</f>
        <v/>
      </c>
      <c r="G36" s="408"/>
      <c r="H36" s="408"/>
      <c r="I36" s="408"/>
      <c r="J36" s="408"/>
    </row>
    <row r="37" ht="18.95" hidden="1" customHeight="1" spans="1:6">
      <c r="A37" s="427" t="s">
        <v>2480</v>
      </c>
      <c r="B37" s="370"/>
      <c r="C37" s="370"/>
      <c r="D37" s="370"/>
      <c r="E37" s="370">
        <v>10000</v>
      </c>
      <c r="F37" s="428" t="str">
        <f>IF(B37,E37/B37*100,"")</f>
        <v/>
      </c>
    </row>
    <row r="38" ht="18.95" hidden="1" customHeight="1" spans="7:10">
      <c r="G38" s="407"/>
      <c r="H38" s="407"/>
      <c r="I38" s="407"/>
      <c r="J38" s="407"/>
    </row>
    <row r="39" s="407" customFormat="1" ht="18.95" customHeight="1" spans="1:10">
      <c r="A39" s="429"/>
      <c r="B39" s="430"/>
      <c r="C39" s="430"/>
      <c r="D39" s="430"/>
      <c r="E39" s="430"/>
      <c r="F39" s="430"/>
      <c r="G39" s="408"/>
      <c r="H39" s="408"/>
      <c r="I39" s="408"/>
      <c r="J39" s="408"/>
    </row>
    <row r="40" customHeight="1" spans="2:4">
      <c r="B40" s="426"/>
      <c r="C40" s="426"/>
      <c r="D40" s="426"/>
    </row>
  </sheetData>
  <mergeCells count="8">
    <mergeCell ref="A2:F2"/>
    <mergeCell ref="A39:F39"/>
    <mergeCell ref="A4:A6"/>
    <mergeCell ref="B4:B6"/>
    <mergeCell ref="C4:C6"/>
    <mergeCell ref="D4:D6"/>
    <mergeCell ref="E4:E6"/>
    <mergeCell ref="F4:F6"/>
  </mergeCells>
  <printOptions horizontalCentered="1"/>
  <pageMargins left="0.748031496062992" right="0.748031496062992" top="0.984251968503937" bottom="0.984251968503937" header="0.511811023622047" footer="0.511811023622047"/>
  <pageSetup paperSize="9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1261"/>
  <sheetViews>
    <sheetView showZeros="0" workbookViewId="0">
      <selection activeCell="M13" sqref="M13"/>
    </sheetView>
  </sheetViews>
  <sheetFormatPr defaultColWidth="9" defaultRowHeight="14.25" outlineLevelCol="3"/>
  <cols>
    <col min="1" max="1" width="41.75" style="376" customWidth="1"/>
    <col min="2" max="4" width="16.375" style="376" customWidth="1"/>
  </cols>
  <sheetData>
    <row r="1" spans="1:1">
      <c r="A1" s="377" t="s">
        <v>2481</v>
      </c>
    </row>
    <row r="2" ht="22.5" spans="1:4">
      <c r="A2" s="378" t="s">
        <v>2482</v>
      </c>
      <c r="B2" s="378"/>
      <c r="C2" s="378"/>
      <c r="D2" s="378"/>
    </row>
    <row r="3" spans="4:4">
      <c r="D3" s="379" t="s">
        <v>71</v>
      </c>
    </row>
    <row r="4" ht="15.95" customHeight="1" spans="1:4">
      <c r="A4" s="105" t="s">
        <v>138</v>
      </c>
      <c r="B4" s="67" t="s">
        <v>2479</v>
      </c>
      <c r="C4" s="105" t="s">
        <v>2483</v>
      </c>
      <c r="D4" s="67" t="s">
        <v>2484</v>
      </c>
    </row>
    <row r="5" ht="15.95" customHeight="1" spans="1:4">
      <c r="A5" s="380" t="s">
        <v>201</v>
      </c>
      <c r="B5" s="381">
        <f>SUM(B6,B18,B27,B38,B49,B60,B71,B79,B88,B101,B110,B121,B133,B140,B148,B154,B161,B168,B175,B182,B189,B197,B203,B209,B216,B231)</f>
        <v>25255</v>
      </c>
      <c r="C5" s="381">
        <f>SUM(C6,C18,C27,C38,C49,C60,C71,C79,C88,C101,C110,C121,C133,C140,C148,C154,C161,C168,C175,C182,C189,C197,C203,C209,C216,C231)</f>
        <v>23272</v>
      </c>
      <c r="D5" s="381">
        <f>SUM(D6,D18,D27,D38,D49,D60,D71,D79,D88,D101,D110,D121,D133,D140,D148,D154,D161,D168,D175,D182,D189,D197,D203,D209,D216,D231)</f>
        <v>1983</v>
      </c>
    </row>
    <row r="6" ht="15.95" customHeight="1" spans="1:4">
      <c r="A6" s="382" t="s">
        <v>203</v>
      </c>
      <c r="B6" s="383">
        <v>625</v>
      </c>
      <c r="C6" s="381">
        <f t="shared" ref="C6:C46" si="0">B6-D6</f>
        <v>625</v>
      </c>
      <c r="D6" s="383">
        <f>SUM(D7:D17)</f>
        <v>0</v>
      </c>
    </row>
    <row r="7" ht="15.95" customHeight="1" spans="1:4">
      <c r="A7" s="384" t="s">
        <v>205</v>
      </c>
      <c r="B7" s="385">
        <v>625</v>
      </c>
      <c r="C7" s="386">
        <f t="shared" si="0"/>
        <v>625</v>
      </c>
      <c r="D7" s="385">
        <v>0</v>
      </c>
    </row>
    <row r="8" ht="15.95" customHeight="1" spans="1:4">
      <c r="A8" s="384" t="s">
        <v>207</v>
      </c>
      <c r="B8" s="385"/>
      <c r="C8" s="386">
        <f t="shared" si="0"/>
        <v>0</v>
      </c>
      <c r="D8" s="385"/>
    </row>
    <row r="9" ht="15.95" customHeight="1" spans="1:4">
      <c r="A9" s="387" t="s">
        <v>209</v>
      </c>
      <c r="B9" s="385"/>
      <c r="C9" s="386">
        <f t="shared" si="0"/>
        <v>0</v>
      </c>
      <c r="D9" s="385"/>
    </row>
    <row r="10" ht="15.95" customHeight="1" spans="1:4">
      <c r="A10" s="387" t="s">
        <v>211</v>
      </c>
      <c r="B10" s="385"/>
      <c r="C10" s="386">
        <f t="shared" si="0"/>
        <v>0</v>
      </c>
      <c r="D10" s="385"/>
    </row>
    <row r="11" ht="15.95" customHeight="1" spans="1:4">
      <c r="A11" s="387" t="s">
        <v>213</v>
      </c>
      <c r="B11" s="385"/>
      <c r="C11" s="386">
        <f t="shared" si="0"/>
        <v>0</v>
      </c>
      <c r="D11" s="385"/>
    </row>
    <row r="12" ht="15.95" customHeight="1" spans="1:4">
      <c r="A12" s="388" t="s">
        <v>215</v>
      </c>
      <c r="B12" s="385"/>
      <c r="C12" s="386">
        <f t="shared" si="0"/>
        <v>0</v>
      </c>
      <c r="D12" s="385"/>
    </row>
    <row r="13" ht="15.95" customHeight="1" spans="1:4">
      <c r="A13" s="388" t="s">
        <v>217</v>
      </c>
      <c r="B13" s="385"/>
      <c r="C13" s="386">
        <f t="shared" si="0"/>
        <v>0</v>
      </c>
      <c r="D13" s="385"/>
    </row>
    <row r="14" ht="15.95" customHeight="1" spans="1:4">
      <c r="A14" s="388" t="s">
        <v>219</v>
      </c>
      <c r="B14" s="385"/>
      <c r="C14" s="386">
        <f t="shared" si="0"/>
        <v>0</v>
      </c>
      <c r="D14" s="385"/>
    </row>
    <row r="15" ht="15.95" customHeight="1" spans="1:4">
      <c r="A15" s="388" t="s">
        <v>221</v>
      </c>
      <c r="B15" s="385"/>
      <c r="C15" s="386">
        <f t="shared" si="0"/>
        <v>0</v>
      </c>
      <c r="D15" s="385"/>
    </row>
    <row r="16" ht="15.95" customHeight="1" spans="1:4">
      <c r="A16" s="388" t="s">
        <v>223</v>
      </c>
      <c r="B16" s="385"/>
      <c r="C16" s="386">
        <f t="shared" si="0"/>
        <v>0</v>
      </c>
      <c r="D16" s="385"/>
    </row>
    <row r="17" ht="15.95" customHeight="1" spans="1:4">
      <c r="A17" s="388" t="s">
        <v>225</v>
      </c>
      <c r="B17" s="385"/>
      <c r="C17" s="386">
        <f t="shared" si="0"/>
        <v>0</v>
      </c>
      <c r="D17" s="385"/>
    </row>
    <row r="18" ht="15.95" customHeight="1" spans="1:4">
      <c r="A18" s="382" t="s">
        <v>227</v>
      </c>
      <c r="B18" s="383">
        <f>SUM(B19:B26)</f>
        <v>416</v>
      </c>
      <c r="C18" s="381">
        <f t="shared" si="0"/>
        <v>416</v>
      </c>
      <c r="D18" s="383">
        <f>SUM(D19:D26)</f>
        <v>0</v>
      </c>
    </row>
    <row r="19" ht="15.95" customHeight="1" spans="1:4">
      <c r="A19" s="384" t="s">
        <v>205</v>
      </c>
      <c r="B19" s="385">
        <v>416</v>
      </c>
      <c r="C19" s="386">
        <f t="shared" si="0"/>
        <v>416</v>
      </c>
      <c r="D19" s="385">
        <v>0</v>
      </c>
    </row>
    <row r="20" ht="15.95" customHeight="1" spans="1:4">
      <c r="A20" s="384" t="s">
        <v>207</v>
      </c>
      <c r="B20" s="385"/>
      <c r="C20" s="386">
        <f t="shared" si="0"/>
        <v>0</v>
      </c>
      <c r="D20" s="385"/>
    </row>
    <row r="21" ht="15.95" customHeight="1" spans="1:4">
      <c r="A21" s="387" t="s">
        <v>209</v>
      </c>
      <c r="B21" s="385"/>
      <c r="C21" s="386">
        <f t="shared" si="0"/>
        <v>0</v>
      </c>
      <c r="D21" s="385"/>
    </row>
    <row r="22" ht="15.95" customHeight="1" spans="1:4">
      <c r="A22" s="387" t="s">
        <v>232</v>
      </c>
      <c r="B22" s="385"/>
      <c r="C22" s="386">
        <f t="shared" si="0"/>
        <v>0</v>
      </c>
      <c r="D22" s="385"/>
    </row>
    <row r="23" ht="15.95" customHeight="1" spans="1:4">
      <c r="A23" s="387" t="s">
        <v>234</v>
      </c>
      <c r="B23" s="385"/>
      <c r="C23" s="386">
        <f t="shared" si="0"/>
        <v>0</v>
      </c>
      <c r="D23" s="385"/>
    </row>
    <row r="24" ht="15.95" customHeight="1" spans="1:4">
      <c r="A24" s="387" t="s">
        <v>236</v>
      </c>
      <c r="B24" s="385"/>
      <c r="C24" s="386">
        <f t="shared" si="0"/>
        <v>0</v>
      </c>
      <c r="D24" s="385"/>
    </row>
    <row r="25" ht="15.95" customHeight="1" spans="1:4">
      <c r="A25" s="387" t="s">
        <v>223</v>
      </c>
      <c r="B25" s="385"/>
      <c r="C25" s="386">
        <f t="shared" si="0"/>
        <v>0</v>
      </c>
      <c r="D25" s="385"/>
    </row>
    <row r="26" ht="15.95" customHeight="1" spans="1:4">
      <c r="A26" s="387" t="s">
        <v>239</v>
      </c>
      <c r="B26" s="385"/>
      <c r="C26" s="386">
        <f t="shared" si="0"/>
        <v>0</v>
      </c>
      <c r="D26" s="385"/>
    </row>
    <row r="27" ht="15.95" customHeight="1" spans="1:4">
      <c r="A27" s="382" t="s">
        <v>241</v>
      </c>
      <c r="B27" s="383">
        <f>SUM(B28:B37)</f>
        <v>2727</v>
      </c>
      <c r="C27" s="381">
        <f t="shared" si="0"/>
        <v>2727</v>
      </c>
      <c r="D27" s="383">
        <f>SUM(D28:D37)</f>
        <v>0</v>
      </c>
    </row>
    <row r="28" ht="15.95" customHeight="1" spans="1:4">
      <c r="A28" s="384" t="s">
        <v>205</v>
      </c>
      <c r="B28" s="385">
        <v>2292</v>
      </c>
      <c r="C28" s="386">
        <f t="shared" si="0"/>
        <v>2292</v>
      </c>
      <c r="D28" s="385">
        <v>0</v>
      </c>
    </row>
    <row r="29" ht="15.95" customHeight="1" spans="1:4">
      <c r="A29" s="384" t="s">
        <v>207</v>
      </c>
      <c r="B29" s="385"/>
      <c r="C29" s="386">
        <f t="shared" si="0"/>
        <v>0</v>
      </c>
      <c r="D29" s="385"/>
    </row>
    <row r="30" ht="15.95" customHeight="1" spans="1:4">
      <c r="A30" s="387" t="s">
        <v>209</v>
      </c>
      <c r="B30" s="385"/>
      <c r="C30" s="386">
        <f t="shared" si="0"/>
        <v>0</v>
      </c>
      <c r="D30" s="385"/>
    </row>
    <row r="31" ht="15.95" customHeight="1" spans="1:4">
      <c r="A31" s="387" t="s">
        <v>246</v>
      </c>
      <c r="B31" s="385"/>
      <c r="C31" s="386">
        <f t="shared" si="0"/>
        <v>0</v>
      </c>
      <c r="D31" s="385"/>
    </row>
    <row r="32" ht="15.95" customHeight="1" spans="1:4">
      <c r="A32" s="387" t="s">
        <v>248</v>
      </c>
      <c r="B32" s="385"/>
      <c r="C32" s="386">
        <f t="shared" si="0"/>
        <v>0</v>
      </c>
      <c r="D32" s="385"/>
    </row>
    <row r="33" ht="15.95" customHeight="1" spans="1:4">
      <c r="A33" s="389" t="s">
        <v>250</v>
      </c>
      <c r="B33" s="385"/>
      <c r="C33" s="386">
        <f t="shared" si="0"/>
        <v>0</v>
      </c>
      <c r="D33" s="385"/>
    </row>
    <row r="34" ht="15.95" customHeight="1" spans="1:4">
      <c r="A34" s="384" t="s">
        <v>252</v>
      </c>
      <c r="B34" s="385"/>
      <c r="C34" s="386">
        <f t="shared" si="0"/>
        <v>0</v>
      </c>
      <c r="D34" s="385"/>
    </row>
    <row r="35" ht="15.95" customHeight="1" spans="1:4">
      <c r="A35" s="387" t="s">
        <v>254</v>
      </c>
      <c r="B35" s="385"/>
      <c r="C35" s="386">
        <f t="shared" si="0"/>
        <v>0</v>
      </c>
      <c r="D35" s="385"/>
    </row>
    <row r="36" ht="15.95" customHeight="1" spans="1:4">
      <c r="A36" s="387" t="s">
        <v>223</v>
      </c>
      <c r="B36" s="385"/>
      <c r="C36" s="386">
        <f t="shared" si="0"/>
        <v>0</v>
      </c>
      <c r="D36" s="385"/>
    </row>
    <row r="37" ht="15.95" customHeight="1" spans="1:4">
      <c r="A37" s="387" t="s">
        <v>257</v>
      </c>
      <c r="B37" s="385">
        <v>435</v>
      </c>
      <c r="C37" s="386">
        <f t="shared" si="0"/>
        <v>435</v>
      </c>
      <c r="D37" s="385">
        <v>0</v>
      </c>
    </row>
    <row r="38" ht="15.95" customHeight="1" spans="1:4">
      <c r="A38" s="382" t="s">
        <v>259</v>
      </c>
      <c r="B38" s="383">
        <f>SUM(B39:B48)</f>
        <v>546</v>
      </c>
      <c r="C38" s="381">
        <f t="shared" si="0"/>
        <v>476</v>
      </c>
      <c r="D38" s="383">
        <f>SUM(D39:D48)</f>
        <v>70</v>
      </c>
    </row>
    <row r="39" ht="15.95" customHeight="1" spans="1:4">
      <c r="A39" s="384" t="s">
        <v>205</v>
      </c>
      <c r="B39" s="385">
        <v>546</v>
      </c>
      <c r="C39" s="386">
        <f t="shared" si="0"/>
        <v>476</v>
      </c>
      <c r="D39" s="385">
        <v>70</v>
      </c>
    </row>
    <row r="40" ht="15.95" customHeight="1" spans="1:4">
      <c r="A40" s="384" t="s">
        <v>207</v>
      </c>
      <c r="B40" s="385"/>
      <c r="C40" s="386">
        <f t="shared" si="0"/>
        <v>0</v>
      </c>
      <c r="D40" s="385"/>
    </row>
    <row r="41" ht="15.95" customHeight="1" spans="1:4">
      <c r="A41" s="387" t="s">
        <v>209</v>
      </c>
      <c r="B41" s="385"/>
      <c r="C41" s="386">
        <f t="shared" si="0"/>
        <v>0</v>
      </c>
      <c r="D41" s="385"/>
    </row>
    <row r="42" ht="15.95" customHeight="1" spans="1:4">
      <c r="A42" s="387" t="s">
        <v>264</v>
      </c>
      <c r="B42" s="385"/>
      <c r="C42" s="386">
        <f t="shared" si="0"/>
        <v>0</v>
      </c>
      <c r="D42" s="385"/>
    </row>
    <row r="43" ht="15.95" customHeight="1" spans="1:4">
      <c r="A43" s="387" t="s">
        <v>266</v>
      </c>
      <c r="B43" s="385"/>
      <c r="C43" s="386">
        <f t="shared" si="0"/>
        <v>0</v>
      </c>
      <c r="D43" s="385"/>
    </row>
    <row r="44" ht="15.95" customHeight="1" spans="1:4">
      <c r="A44" s="384" t="s">
        <v>268</v>
      </c>
      <c r="B44" s="385"/>
      <c r="C44" s="386">
        <f t="shared" si="0"/>
        <v>0</v>
      </c>
      <c r="D44" s="385"/>
    </row>
    <row r="45" ht="15.95" customHeight="1" spans="1:4">
      <c r="A45" s="384" t="s">
        <v>270</v>
      </c>
      <c r="B45" s="385"/>
      <c r="C45" s="386">
        <f t="shared" si="0"/>
        <v>0</v>
      </c>
      <c r="D45" s="385"/>
    </row>
    <row r="46" ht="15.95" customHeight="1" spans="1:4">
      <c r="A46" s="384" t="s">
        <v>272</v>
      </c>
      <c r="B46" s="385"/>
      <c r="C46" s="386">
        <f t="shared" si="0"/>
        <v>0</v>
      </c>
      <c r="D46" s="385"/>
    </row>
    <row r="47" ht="15.95" customHeight="1" spans="1:4">
      <c r="A47" s="384" t="s">
        <v>223</v>
      </c>
      <c r="B47" s="385"/>
      <c r="C47" s="386">
        <f t="shared" ref="C47:C75" si="1">B47-D47</f>
        <v>0</v>
      </c>
      <c r="D47" s="385"/>
    </row>
    <row r="48" ht="15.95" customHeight="1" spans="1:4">
      <c r="A48" s="387" t="s">
        <v>275</v>
      </c>
      <c r="B48" s="385"/>
      <c r="C48" s="386">
        <f t="shared" si="1"/>
        <v>0</v>
      </c>
      <c r="D48" s="385"/>
    </row>
    <row r="49" ht="15.95" customHeight="1" spans="1:4">
      <c r="A49" s="390" t="s">
        <v>277</v>
      </c>
      <c r="B49" s="383">
        <f>SUM(B50:B59)</f>
        <v>280</v>
      </c>
      <c r="C49" s="381">
        <f t="shared" si="1"/>
        <v>248</v>
      </c>
      <c r="D49" s="383">
        <f>SUM(D50:D59)</f>
        <v>32</v>
      </c>
    </row>
    <row r="50" ht="15.95" customHeight="1" spans="1:4">
      <c r="A50" s="387" t="s">
        <v>205</v>
      </c>
      <c r="B50" s="385">
        <v>248</v>
      </c>
      <c r="C50" s="386">
        <f t="shared" si="1"/>
        <v>248</v>
      </c>
      <c r="D50" s="385"/>
    </row>
    <row r="51" ht="15.95" customHeight="1" spans="1:4">
      <c r="A51" s="388" t="s">
        <v>207</v>
      </c>
      <c r="B51" s="385"/>
      <c r="C51" s="386">
        <f t="shared" si="1"/>
        <v>0</v>
      </c>
      <c r="D51" s="385"/>
    </row>
    <row r="52" ht="15.95" customHeight="1" spans="1:4">
      <c r="A52" s="384" t="s">
        <v>209</v>
      </c>
      <c r="B52" s="385"/>
      <c r="C52" s="386">
        <f t="shared" si="1"/>
        <v>0</v>
      </c>
      <c r="D52" s="385"/>
    </row>
    <row r="53" ht="15.95" customHeight="1" spans="1:4">
      <c r="A53" s="384" t="s">
        <v>282</v>
      </c>
      <c r="B53" s="385"/>
      <c r="C53" s="386">
        <f t="shared" si="1"/>
        <v>0</v>
      </c>
      <c r="D53" s="385"/>
    </row>
    <row r="54" ht="15.95" customHeight="1" spans="1:4">
      <c r="A54" s="384" t="s">
        <v>284</v>
      </c>
      <c r="B54" s="385"/>
      <c r="C54" s="386">
        <f t="shared" si="1"/>
        <v>0</v>
      </c>
      <c r="D54" s="385"/>
    </row>
    <row r="55" ht="15.95" customHeight="1" spans="1:4">
      <c r="A55" s="387" t="s">
        <v>286</v>
      </c>
      <c r="B55" s="385"/>
      <c r="C55" s="386">
        <f t="shared" si="1"/>
        <v>0</v>
      </c>
      <c r="D55" s="385"/>
    </row>
    <row r="56" ht="15.95" customHeight="1" spans="1:4">
      <c r="A56" s="387" t="s">
        <v>288</v>
      </c>
      <c r="B56" s="385"/>
      <c r="C56" s="386">
        <f t="shared" si="1"/>
        <v>0</v>
      </c>
      <c r="D56" s="385"/>
    </row>
    <row r="57" ht="15.95" customHeight="1" spans="1:4">
      <c r="A57" s="387" t="s">
        <v>290</v>
      </c>
      <c r="B57" s="385">
        <v>32</v>
      </c>
      <c r="C57" s="386">
        <f t="shared" si="1"/>
        <v>0</v>
      </c>
      <c r="D57" s="385">
        <v>32</v>
      </c>
    </row>
    <row r="58" ht="15.95" customHeight="1" spans="1:4">
      <c r="A58" s="384" t="s">
        <v>223</v>
      </c>
      <c r="B58" s="385"/>
      <c r="C58" s="386">
        <f t="shared" si="1"/>
        <v>0</v>
      </c>
      <c r="D58" s="385"/>
    </row>
    <row r="59" ht="15.95" customHeight="1" spans="1:4">
      <c r="A59" s="387" t="s">
        <v>293</v>
      </c>
      <c r="B59" s="385"/>
      <c r="C59" s="386">
        <f t="shared" si="1"/>
        <v>0</v>
      </c>
      <c r="D59" s="385"/>
    </row>
    <row r="60" ht="15.95" customHeight="1" spans="1:4">
      <c r="A60" s="391" t="s">
        <v>295</v>
      </c>
      <c r="B60" s="383">
        <f>SUM(B61:B70)</f>
        <v>2941</v>
      </c>
      <c r="C60" s="381">
        <f t="shared" si="1"/>
        <v>2441</v>
      </c>
      <c r="D60" s="383">
        <f>SUM(D61:D70)</f>
        <v>500</v>
      </c>
    </row>
    <row r="61" ht="15.95" customHeight="1" spans="1:4">
      <c r="A61" s="387" t="s">
        <v>205</v>
      </c>
      <c r="B61" s="385">
        <v>2341</v>
      </c>
      <c r="C61" s="386">
        <f t="shared" si="1"/>
        <v>2341</v>
      </c>
      <c r="D61" s="385"/>
    </row>
    <row r="62" ht="15.95" customHeight="1" spans="1:4">
      <c r="A62" s="388" t="s">
        <v>207</v>
      </c>
      <c r="B62" s="385"/>
      <c r="C62" s="386">
        <f t="shared" si="1"/>
        <v>0</v>
      </c>
      <c r="D62" s="385"/>
    </row>
    <row r="63" ht="15.95" customHeight="1" spans="1:4">
      <c r="A63" s="388" t="s">
        <v>209</v>
      </c>
      <c r="B63" s="385"/>
      <c r="C63" s="386">
        <f t="shared" si="1"/>
        <v>0</v>
      </c>
      <c r="D63" s="385"/>
    </row>
    <row r="64" ht="15.95" customHeight="1" spans="1:4">
      <c r="A64" s="388" t="s">
        <v>300</v>
      </c>
      <c r="B64" s="385"/>
      <c r="C64" s="386">
        <f t="shared" si="1"/>
        <v>0</v>
      </c>
      <c r="D64" s="385"/>
    </row>
    <row r="65" ht="15.95" customHeight="1" spans="1:4">
      <c r="A65" s="388" t="s">
        <v>302</v>
      </c>
      <c r="B65" s="385"/>
      <c r="C65" s="386">
        <f t="shared" si="1"/>
        <v>0</v>
      </c>
      <c r="D65" s="385"/>
    </row>
    <row r="66" ht="15.95" customHeight="1" spans="1:4">
      <c r="A66" s="388" t="s">
        <v>304</v>
      </c>
      <c r="B66" s="385"/>
      <c r="C66" s="386">
        <f t="shared" si="1"/>
        <v>0</v>
      </c>
      <c r="D66" s="385"/>
    </row>
    <row r="67" ht="15.95" customHeight="1" spans="1:4">
      <c r="A67" s="384" t="s">
        <v>306</v>
      </c>
      <c r="B67" s="385"/>
      <c r="C67" s="386">
        <f t="shared" si="1"/>
        <v>0</v>
      </c>
      <c r="D67" s="385"/>
    </row>
    <row r="68" ht="15.95" customHeight="1" spans="1:4">
      <c r="A68" s="387" t="s">
        <v>308</v>
      </c>
      <c r="B68" s="385"/>
      <c r="C68" s="386">
        <f t="shared" si="1"/>
        <v>0</v>
      </c>
      <c r="D68" s="385"/>
    </row>
    <row r="69" ht="15.95" customHeight="1" spans="1:4">
      <c r="A69" s="387" t="s">
        <v>223</v>
      </c>
      <c r="B69" s="385"/>
      <c r="C69" s="386">
        <f t="shared" si="1"/>
        <v>0</v>
      </c>
      <c r="D69" s="385"/>
    </row>
    <row r="70" ht="15.95" customHeight="1" spans="1:4">
      <c r="A70" s="387" t="s">
        <v>311</v>
      </c>
      <c r="B70" s="385">
        <v>600</v>
      </c>
      <c r="C70" s="386">
        <f t="shared" si="1"/>
        <v>100</v>
      </c>
      <c r="D70" s="385">
        <v>500</v>
      </c>
    </row>
    <row r="71" ht="15.95" customHeight="1" spans="1:4">
      <c r="A71" s="382" t="s">
        <v>313</v>
      </c>
      <c r="B71" s="383">
        <f>SUM(B72:B78)</f>
        <v>0</v>
      </c>
      <c r="C71" s="381">
        <f t="shared" si="1"/>
        <v>0</v>
      </c>
      <c r="D71" s="383">
        <f>SUM(D72:D78)</f>
        <v>0</v>
      </c>
    </row>
    <row r="72" ht="15.95" customHeight="1" spans="1:4">
      <c r="A72" s="384" t="s">
        <v>205</v>
      </c>
      <c r="B72" s="385"/>
      <c r="C72" s="386">
        <f t="shared" si="1"/>
        <v>0</v>
      </c>
      <c r="D72" s="385"/>
    </row>
    <row r="73" ht="15.95" customHeight="1" spans="1:4">
      <c r="A73" s="384" t="s">
        <v>207</v>
      </c>
      <c r="B73" s="385"/>
      <c r="C73" s="386">
        <f t="shared" si="1"/>
        <v>0</v>
      </c>
      <c r="D73" s="385"/>
    </row>
    <row r="74" ht="15.95" customHeight="1" spans="1:4">
      <c r="A74" s="387" t="s">
        <v>209</v>
      </c>
      <c r="B74" s="385"/>
      <c r="C74" s="386">
        <f t="shared" si="1"/>
        <v>0</v>
      </c>
      <c r="D74" s="385"/>
    </row>
    <row r="75" ht="15.95" customHeight="1" spans="1:4">
      <c r="A75" s="384" t="s">
        <v>306</v>
      </c>
      <c r="B75" s="385"/>
      <c r="C75" s="386">
        <f t="shared" si="1"/>
        <v>0</v>
      </c>
      <c r="D75" s="385"/>
    </row>
    <row r="76" ht="15.95" customHeight="1" spans="1:4">
      <c r="A76" s="384" t="s">
        <v>319</v>
      </c>
      <c r="B76" s="385"/>
      <c r="C76" s="386"/>
      <c r="D76" s="385"/>
    </row>
    <row r="77" ht="15.95" customHeight="1" spans="1:4">
      <c r="A77" s="387" t="s">
        <v>223</v>
      </c>
      <c r="B77" s="385"/>
      <c r="C77" s="386">
        <f t="shared" ref="C77:C100" si="2">B77-D77</f>
        <v>0</v>
      </c>
      <c r="D77" s="385"/>
    </row>
    <row r="78" ht="15.95" customHeight="1" spans="1:4">
      <c r="A78" s="387" t="s">
        <v>322</v>
      </c>
      <c r="B78" s="385"/>
      <c r="C78" s="386">
        <f t="shared" si="2"/>
        <v>0</v>
      </c>
      <c r="D78" s="385"/>
    </row>
    <row r="79" ht="15.95" customHeight="1" spans="1:4">
      <c r="A79" s="390" t="s">
        <v>324</v>
      </c>
      <c r="B79" s="383">
        <f>SUM(B80:B87)</f>
        <v>455</v>
      </c>
      <c r="C79" s="381">
        <f t="shared" si="2"/>
        <v>448</v>
      </c>
      <c r="D79" s="383">
        <f>SUM(D80:D87)</f>
        <v>7</v>
      </c>
    </row>
    <row r="80" ht="15.95" customHeight="1" spans="1:4">
      <c r="A80" s="384" t="s">
        <v>205</v>
      </c>
      <c r="B80" s="385">
        <v>455</v>
      </c>
      <c r="C80" s="386">
        <f t="shared" si="2"/>
        <v>448</v>
      </c>
      <c r="D80" s="385">
        <v>7</v>
      </c>
    </row>
    <row r="81" ht="15.95" customHeight="1" spans="1:4">
      <c r="A81" s="384" t="s">
        <v>207</v>
      </c>
      <c r="B81" s="385"/>
      <c r="C81" s="386">
        <f t="shared" si="2"/>
        <v>0</v>
      </c>
      <c r="D81" s="385"/>
    </row>
    <row r="82" ht="15.95" customHeight="1" spans="1:4">
      <c r="A82" s="384" t="s">
        <v>209</v>
      </c>
      <c r="B82" s="385"/>
      <c r="C82" s="386">
        <f t="shared" si="2"/>
        <v>0</v>
      </c>
      <c r="D82" s="385"/>
    </row>
    <row r="83" ht="15.95" customHeight="1" spans="1:4">
      <c r="A83" s="392" t="s">
        <v>329</v>
      </c>
      <c r="B83" s="385"/>
      <c r="C83" s="386">
        <f t="shared" si="2"/>
        <v>0</v>
      </c>
      <c r="D83" s="385"/>
    </row>
    <row r="84" ht="15.95" customHeight="1" spans="1:4">
      <c r="A84" s="387" t="s">
        <v>331</v>
      </c>
      <c r="B84" s="385"/>
      <c r="C84" s="386">
        <f t="shared" si="2"/>
        <v>0</v>
      </c>
      <c r="D84" s="385"/>
    </row>
    <row r="85" ht="15.95" customHeight="1" spans="1:4">
      <c r="A85" s="387" t="s">
        <v>306</v>
      </c>
      <c r="B85" s="385"/>
      <c r="C85" s="386">
        <f t="shared" si="2"/>
        <v>0</v>
      </c>
      <c r="D85" s="385"/>
    </row>
    <row r="86" ht="15.95" customHeight="1" spans="1:4">
      <c r="A86" s="387" t="s">
        <v>223</v>
      </c>
      <c r="B86" s="385"/>
      <c r="C86" s="386">
        <f t="shared" si="2"/>
        <v>0</v>
      </c>
      <c r="D86" s="385"/>
    </row>
    <row r="87" ht="15.95" customHeight="1" spans="1:4">
      <c r="A87" s="388" t="s">
        <v>335</v>
      </c>
      <c r="B87" s="385"/>
      <c r="C87" s="386">
        <f t="shared" si="2"/>
        <v>0</v>
      </c>
      <c r="D87" s="385"/>
    </row>
    <row r="88" ht="15.95" customHeight="1" spans="1:4">
      <c r="A88" s="382" t="s">
        <v>337</v>
      </c>
      <c r="B88" s="383">
        <f>SUM(B89:B100)</f>
        <v>0</v>
      </c>
      <c r="C88" s="381">
        <f t="shared" si="2"/>
        <v>0</v>
      </c>
      <c r="D88" s="383">
        <f>SUM(D89:D100)</f>
        <v>0</v>
      </c>
    </row>
    <row r="89" ht="15.95" customHeight="1" spans="1:4">
      <c r="A89" s="384" t="s">
        <v>205</v>
      </c>
      <c r="B89" s="385"/>
      <c r="C89" s="386">
        <f t="shared" si="2"/>
        <v>0</v>
      </c>
      <c r="D89" s="385"/>
    </row>
    <row r="90" ht="15.95" customHeight="1" spans="1:4">
      <c r="A90" s="387" t="s">
        <v>207</v>
      </c>
      <c r="B90" s="385"/>
      <c r="C90" s="386">
        <f t="shared" si="2"/>
        <v>0</v>
      </c>
      <c r="D90" s="385"/>
    </row>
    <row r="91" ht="15.95" customHeight="1" spans="1:4">
      <c r="A91" s="387" t="s">
        <v>209</v>
      </c>
      <c r="B91" s="385"/>
      <c r="C91" s="386">
        <f t="shared" si="2"/>
        <v>0</v>
      </c>
      <c r="D91" s="385"/>
    </row>
    <row r="92" ht="15.95" customHeight="1" spans="1:4">
      <c r="A92" s="384" t="s">
        <v>342</v>
      </c>
      <c r="B92" s="385"/>
      <c r="C92" s="386">
        <f t="shared" si="2"/>
        <v>0</v>
      </c>
      <c r="D92" s="385"/>
    </row>
    <row r="93" ht="15.95" customHeight="1" spans="1:4">
      <c r="A93" s="384" t="s">
        <v>344</v>
      </c>
      <c r="B93" s="385"/>
      <c r="C93" s="386">
        <f t="shared" si="2"/>
        <v>0</v>
      </c>
      <c r="D93" s="385"/>
    </row>
    <row r="94" ht="15.95" customHeight="1" spans="1:4">
      <c r="A94" s="384" t="s">
        <v>306</v>
      </c>
      <c r="B94" s="385"/>
      <c r="C94" s="386">
        <f t="shared" si="2"/>
        <v>0</v>
      </c>
      <c r="D94" s="385"/>
    </row>
    <row r="95" ht="15.95" customHeight="1" spans="1:4">
      <c r="A95" s="384" t="s">
        <v>347</v>
      </c>
      <c r="B95" s="385"/>
      <c r="C95" s="386">
        <f t="shared" si="2"/>
        <v>0</v>
      </c>
      <c r="D95" s="385"/>
    </row>
    <row r="96" ht="15.95" customHeight="1" spans="1:4">
      <c r="A96" s="384" t="s">
        <v>349</v>
      </c>
      <c r="B96" s="385"/>
      <c r="C96" s="386">
        <f t="shared" si="2"/>
        <v>0</v>
      </c>
      <c r="D96" s="385"/>
    </row>
    <row r="97" ht="15.95" customHeight="1" spans="1:4">
      <c r="A97" s="384" t="s">
        <v>351</v>
      </c>
      <c r="B97" s="385"/>
      <c r="C97" s="386">
        <f t="shared" si="2"/>
        <v>0</v>
      </c>
      <c r="D97" s="385"/>
    </row>
    <row r="98" ht="15.95" customHeight="1" spans="1:4">
      <c r="A98" s="384" t="s">
        <v>2485</v>
      </c>
      <c r="B98" s="385"/>
      <c r="C98" s="386">
        <f t="shared" si="2"/>
        <v>0</v>
      </c>
      <c r="D98" s="385"/>
    </row>
    <row r="99" ht="15.95" customHeight="1" spans="1:4">
      <c r="A99" s="387" t="s">
        <v>223</v>
      </c>
      <c r="B99" s="385"/>
      <c r="C99" s="386">
        <f t="shared" si="2"/>
        <v>0</v>
      </c>
      <c r="D99" s="385"/>
    </row>
    <row r="100" ht="15.95" customHeight="1" spans="1:4">
      <c r="A100" s="387" t="s">
        <v>356</v>
      </c>
      <c r="B100" s="385"/>
      <c r="C100" s="386">
        <f t="shared" si="2"/>
        <v>0</v>
      </c>
      <c r="D100" s="385"/>
    </row>
    <row r="101" ht="15.95" customHeight="1" spans="1:4">
      <c r="A101" s="393" t="s">
        <v>358</v>
      </c>
      <c r="B101" s="383">
        <f>SUM(B102:B109)</f>
        <v>1493</v>
      </c>
      <c r="C101" s="381">
        <f t="shared" ref="C101:C127" si="3">B101-D101</f>
        <v>1287</v>
      </c>
      <c r="D101" s="383">
        <f>SUM(D102:D109)</f>
        <v>206</v>
      </c>
    </row>
    <row r="102" ht="15.95" customHeight="1" spans="1:4">
      <c r="A102" s="384" t="s">
        <v>205</v>
      </c>
      <c r="B102" s="385">
        <v>1303</v>
      </c>
      <c r="C102" s="386">
        <f t="shared" si="3"/>
        <v>1287</v>
      </c>
      <c r="D102" s="385">
        <v>16</v>
      </c>
    </row>
    <row r="103" ht="15.95" customHeight="1" spans="1:4">
      <c r="A103" s="384" t="s">
        <v>207</v>
      </c>
      <c r="B103" s="385"/>
      <c r="C103" s="386">
        <f t="shared" si="3"/>
        <v>0</v>
      </c>
      <c r="D103" s="385"/>
    </row>
    <row r="104" ht="15.95" customHeight="1" spans="1:4">
      <c r="A104" s="384" t="s">
        <v>209</v>
      </c>
      <c r="B104" s="385"/>
      <c r="C104" s="386">
        <f t="shared" si="3"/>
        <v>0</v>
      </c>
      <c r="D104" s="385"/>
    </row>
    <row r="105" ht="15.95" customHeight="1" spans="1:4">
      <c r="A105" s="387" t="s">
        <v>363</v>
      </c>
      <c r="B105" s="385"/>
      <c r="C105" s="386">
        <f t="shared" si="3"/>
        <v>0</v>
      </c>
      <c r="D105" s="385"/>
    </row>
    <row r="106" ht="15.95" customHeight="1" spans="1:4">
      <c r="A106" s="387" t="s">
        <v>365</v>
      </c>
      <c r="B106" s="385">
        <v>160</v>
      </c>
      <c r="C106" s="386">
        <f t="shared" si="3"/>
        <v>0</v>
      </c>
      <c r="D106" s="385">
        <v>160</v>
      </c>
    </row>
    <row r="107" ht="15.95" customHeight="1" spans="1:4">
      <c r="A107" s="387" t="s">
        <v>367</v>
      </c>
      <c r="B107" s="385"/>
      <c r="C107" s="386">
        <f t="shared" si="3"/>
        <v>0</v>
      </c>
      <c r="D107" s="385"/>
    </row>
    <row r="108" ht="15.95" customHeight="1" spans="1:4">
      <c r="A108" s="384" t="s">
        <v>223</v>
      </c>
      <c r="B108" s="385"/>
      <c r="C108" s="386">
        <f t="shared" si="3"/>
        <v>0</v>
      </c>
      <c r="D108" s="385"/>
    </row>
    <row r="109" ht="15.95" customHeight="1" spans="1:4">
      <c r="A109" s="384" t="s">
        <v>370</v>
      </c>
      <c r="B109" s="385">
        <v>30</v>
      </c>
      <c r="C109" s="386">
        <f t="shared" si="3"/>
        <v>0</v>
      </c>
      <c r="D109" s="385">
        <v>30</v>
      </c>
    </row>
    <row r="110" ht="15.95" customHeight="1" spans="1:4">
      <c r="A110" s="380" t="s">
        <v>372</v>
      </c>
      <c r="B110" s="383">
        <f>SUM(B111:B120)</f>
        <v>289</v>
      </c>
      <c r="C110" s="381">
        <f t="shared" si="3"/>
        <v>224</v>
      </c>
      <c r="D110" s="383">
        <f>SUM(D111:D120)</f>
        <v>65</v>
      </c>
    </row>
    <row r="111" ht="15.95" customHeight="1" spans="1:4">
      <c r="A111" s="384" t="s">
        <v>205</v>
      </c>
      <c r="B111" s="385">
        <v>224</v>
      </c>
      <c r="C111" s="386">
        <f t="shared" si="3"/>
        <v>224</v>
      </c>
      <c r="D111" s="385"/>
    </row>
    <row r="112" ht="15.95" customHeight="1" spans="1:4">
      <c r="A112" s="384" t="s">
        <v>207</v>
      </c>
      <c r="B112" s="385"/>
      <c r="C112" s="386">
        <f t="shared" si="3"/>
        <v>0</v>
      </c>
      <c r="D112" s="385"/>
    </row>
    <row r="113" ht="15.95" customHeight="1" spans="1:4">
      <c r="A113" s="384" t="s">
        <v>209</v>
      </c>
      <c r="B113" s="385"/>
      <c r="C113" s="386">
        <f t="shared" si="3"/>
        <v>0</v>
      </c>
      <c r="D113" s="385"/>
    </row>
    <row r="114" ht="15.95" customHeight="1" spans="1:4">
      <c r="A114" s="387" t="s">
        <v>377</v>
      </c>
      <c r="B114" s="385"/>
      <c r="C114" s="386">
        <f t="shared" si="3"/>
        <v>0</v>
      </c>
      <c r="D114" s="385"/>
    </row>
    <row r="115" ht="15.95" customHeight="1" spans="1:4">
      <c r="A115" s="387" t="s">
        <v>379</v>
      </c>
      <c r="B115" s="385"/>
      <c r="C115" s="386">
        <f t="shared" si="3"/>
        <v>0</v>
      </c>
      <c r="D115" s="385"/>
    </row>
    <row r="116" ht="15.95" customHeight="1" spans="1:4">
      <c r="A116" s="387" t="s">
        <v>381</v>
      </c>
      <c r="B116" s="385"/>
      <c r="C116" s="386">
        <f t="shared" si="3"/>
        <v>0</v>
      </c>
      <c r="D116" s="385"/>
    </row>
    <row r="117" ht="15.95" customHeight="1" spans="1:4">
      <c r="A117" s="384" t="s">
        <v>383</v>
      </c>
      <c r="B117" s="385"/>
      <c r="C117" s="386">
        <f t="shared" si="3"/>
        <v>0</v>
      </c>
      <c r="D117" s="385"/>
    </row>
    <row r="118" ht="15.95" customHeight="1" spans="1:4">
      <c r="A118" s="384" t="s">
        <v>385</v>
      </c>
      <c r="B118" s="385">
        <v>65</v>
      </c>
      <c r="C118" s="386">
        <f t="shared" si="3"/>
        <v>0</v>
      </c>
      <c r="D118" s="385">
        <v>65</v>
      </c>
    </row>
    <row r="119" ht="15.95" customHeight="1" spans="1:4">
      <c r="A119" s="384" t="s">
        <v>223</v>
      </c>
      <c r="B119" s="385"/>
      <c r="C119" s="386">
        <f t="shared" si="3"/>
        <v>0</v>
      </c>
      <c r="D119" s="385"/>
    </row>
    <row r="120" ht="15.95" customHeight="1" spans="1:4">
      <c r="A120" s="387" t="s">
        <v>388</v>
      </c>
      <c r="B120" s="385"/>
      <c r="C120" s="386">
        <f t="shared" si="3"/>
        <v>0</v>
      </c>
      <c r="D120" s="385"/>
    </row>
    <row r="121" ht="15.95" customHeight="1" spans="1:4">
      <c r="A121" s="390" t="s">
        <v>390</v>
      </c>
      <c r="B121" s="383">
        <f>SUM(B122:B132)</f>
        <v>0</v>
      </c>
      <c r="C121" s="381">
        <f t="shared" si="3"/>
        <v>0</v>
      </c>
      <c r="D121" s="383">
        <f>SUM(D122:D132)</f>
        <v>0</v>
      </c>
    </row>
    <row r="122" ht="15.95" customHeight="1" spans="1:4">
      <c r="A122" s="387" t="s">
        <v>205</v>
      </c>
      <c r="B122" s="385"/>
      <c r="C122" s="386">
        <f t="shared" si="3"/>
        <v>0</v>
      </c>
      <c r="D122" s="385"/>
    </row>
    <row r="123" ht="15.95" customHeight="1" spans="1:4">
      <c r="A123" s="388" t="s">
        <v>207</v>
      </c>
      <c r="B123" s="385"/>
      <c r="C123" s="386">
        <f t="shared" si="3"/>
        <v>0</v>
      </c>
      <c r="D123" s="385"/>
    </row>
    <row r="124" ht="15.95" customHeight="1" spans="1:4">
      <c r="A124" s="384" t="s">
        <v>209</v>
      </c>
      <c r="B124" s="385"/>
      <c r="C124" s="386">
        <f t="shared" si="3"/>
        <v>0</v>
      </c>
      <c r="D124" s="385"/>
    </row>
    <row r="125" ht="15.95" customHeight="1" spans="1:4">
      <c r="A125" s="384" t="s">
        <v>395</v>
      </c>
      <c r="B125" s="385"/>
      <c r="C125" s="386">
        <f t="shared" si="3"/>
        <v>0</v>
      </c>
      <c r="D125" s="385"/>
    </row>
    <row r="126" ht="15.95" customHeight="1" spans="1:4">
      <c r="A126" s="384" t="s">
        <v>397</v>
      </c>
      <c r="B126" s="385"/>
      <c r="C126" s="386">
        <f t="shared" si="3"/>
        <v>0</v>
      </c>
      <c r="D126" s="385"/>
    </row>
    <row r="127" ht="15.95" customHeight="1" spans="1:4">
      <c r="A127" s="392" t="s">
        <v>399</v>
      </c>
      <c r="B127" s="385"/>
      <c r="C127" s="386">
        <f t="shared" si="3"/>
        <v>0</v>
      </c>
      <c r="D127" s="385"/>
    </row>
    <row r="128" ht="15.95" customHeight="1" spans="1:4">
      <c r="A128" s="384" t="s">
        <v>401</v>
      </c>
      <c r="B128" s="385"/>
      <c r="C128" s="386">
        <f t="shared" ref="C128:C180" si="4">B128-D128</f>
        <v>0</v>
      </c>
      <c r="D128" s="385"/>
    </row>
    <row r="129" ht="15.95" customHeight="1" spans="1:4">
      <c r="A129" s="384" t="s">
        <v>403</v>
      </c>
      <c r="B129" s="385"/>
      <c r="C129" s="386">
        <f t="shared" si="4"/>
        <v>0</v>
      </c>
      <c r="D129" s="385"/>
    </row>
    <row r="130" ht="15.95" customHeight="1" spans="1:4">
      <c r="A130" s="384" t="s">
        <v>405</v>
      </c>
      <c r="B130" s="385"/>
      <c r="C130" s="386">
        <f t="shared" si="4"/>
        <v>0</v>
      </c>
      <c r="D130" s="385"/>
    </row>
    <row r="131" ht="15.95" customHeight="1" spans="1:4">
      <c r="A131" s="384" t="s">
        <v>223</v>
      </c>
      <c r="B131" s="385"/>
      <c r="C131" s="386">
        <f t="shared" si="4"/>
        <v>0</v>
      </c>
      <c r="D131" s="385"/>
    </row>
    <row r="132" ht="15.95" customHeight="1" spans="1:4">
      <c r="A132" s="384" t="s">
        <v>408</v>
      </c>
      <c r="B132" s="385"/>
      <c r="C132" s="386">
        <f t="shared" si="4"/>
        <v>0</v>
      </c>
      <c r="D132" s="385"/>
    </row>
    <row r="133" ht="15.95" customHeight="1" spans="1:4">
      <c r="A133" s="382" t="s">
        <v>410</v>
      </c>
      <c r="B133" s="383">
        <f>SUM(B134:B139)</f>
        <v>0</v>
      </c>
      <c r="C133" s="381">
        <f t="shared" si="4"/>
        <v>0</v>
      </c>
      <c r="D133" s="383">
        <f>SUM(D134:D139)</f>
        <v>0</v>
      </c>
    </row>
    <row r="134" ht="15.95" customHeight="1" spans="1:4">
      <c r="A134" s="384" t="s">
        <v>205</v>
      </c>
      <c r="B134" s="385"/>
      <c r="C134" s="386">
        <f t="shared" si="4"/>
        <v>0</v>
      </c>
      <c r="D134" s="385"/>
    </row>
    <row r="135" ht="15.95" customHeight="1" spans="1:4">
      <c r="A135" s="384" t="s">
        <v>207</v>
      </c>
      <c r="B135" s="385"/>
      <c r="C135" s="386">
        <f t="shared" si="4"/>
        <v>0</v>
      </c>
      <c r="D135" s="385"/>
    </row>
    <row r="136" ht="15.95" customHeight="1" spans="1:4">
      <c r="A136" s="387" t="s">
        <v>209</v>
      </c>
      <c r="B136" s="385"/>
      <c r="C136" s="386">
        <f t="shared" si="4"/>
        <v>0</v>
      </c>
      <c r="D136" s="385"/>
    </row>
    <row r="137" ht="15.95" customHeight="1" spans="1:4">
      <c r="A137" s="387" t="s">
        <v>415</v>
      </c>
      <c r="B137" s="385"/>
      <c r="C137" s="386">
        <f t="shared" si="4"/>
        <v>0</v>
      </c>
      <c r="D137" s="385"/>
    </row>
    <row r="138" ht="15.95" customHeight="1" spans="1:4">
      <c r="A138" s="387" t="s">
        <v>223</v>
      </c>
      <c r="B138" s="385"/>
      <c r="C138" s="386">
        <f t="shared" si="4"/>
        <v>0</v>
      </c>
      <c r="D138" s="385"/>
    </row>
    <row r="139" ht="15.95" customHeight="1" spans="1:4">
      <c r="A139" s="388" t="s">
        <v>418</v>
      </c>
      <c r="B139" s="385"/>
      <c r="C139" s="386">
        <f t="shared" si="4"/>
        <v>0</v>
      </c>
      <c r="D139" s="385"/>
    </row>
    <row r="140" ht="15.95" customHeight="1" spans="1:4">
      <c r="A140" s="382" t="s">
        <v>420</v>
      </c>
      <c r="B140" s="383">
        <f>SUM(B141:B147)</f>
        <v>0</v>
      </c>
      <c r="C140" s="381">
        <f t="shared" si="4"/>
        <v>0</v>
      </c>
      <c r="D140" s="383">
        <f>SUM(D141:D147)</f>
        <v>0</v>
      </c>
    </row>
    <row r="141" ht="15.95" customHeight="1" spans="1:4">
      <c r="A141" s="384" t="s">
        <v>205</v>
      </c>
      <c r="B141" s="385"/>
      <c r="C141" s="386">
        <f t="shared" si="4"/>
        <v>0</v>
      </c>
      <c r="D141" s="385"/>
    </row>
    <row r="142" ht="15.95" customHeight="1" spans="1:4">
      <c r="A142" s="387" t="s">
        <v>207</v>
      </c>
      <c r="B142" s="385"/>
      <c r="C142" s="386">
        <f t="shared" si="4"/>
        <v>0</v>
      </c>
      <c r="D142" s="385"/>
    </row>
    <row r="143" ht="15.95" customHeight="1" spans="1:4">
      <c r="A143" s="387" t="s">
        <v>209</v>
      </c>
      <c r="B143" s="385"/>
      <c r="C143" s="386">
        <f t="shared" si="4"/>
        <v>0</v>
      </c>
      <c r="D143" s="385"/>
    </row>
    <row r="144" ht="15.95" customHeight="1" spans="1:4">
      <c r="A144" s="387" t="s">
        <v>425</v>
      </c>
      <c r="B144" s="385"/>
      <c r="C144" s="386">
        <f t="shared" si="4"/>
        <v>0</v>
      </c>
      <c r="D144" s="385"/>
    </row>
    <row r="145" ht="15.95" customHeight="1" spans="1:4">
      <c r="A145" s="388" t="s">
        <v>427</v>
      </c>
      <c r="B145" s="385"/>
      <c r="C145" s="386">
        <f t="shared" si="4"/>
        <v>0</v>
      </c>
      <c r="D145" s="385"/>
    </row>
    <row r="146" ht="15.95" customHeight="1" spans="1:4">
      <c r="A146" s="384" t="s">
        <v>223</v>
      </c>
      <c r="B146" s="385"/>
      <c r="C146" s="386">
        <f t="shared" si="4"/>
        <v>0</v>
      </c>
      <c r="D146" s="385"/>
    </row>
    <row r="147" ht="15.95" customHeight="1" spans="1:4">
      <c r="A147" s="384" t="s">
        <v>430</v>
      </c>
      <c r="B147" s="385"/>
      <c r="C147" s="386">
        <f t="shared" si="4"/>
        <v>0</v>
      </c>
      <c r="D147" s="385"/>
    </row>
    <row r="148" ht="15.95" customHeight="1" spans="1:4">
      <c r="A148" s="390" t="s">
        <v>432</v>
      </c>
      <c r="B148" s="383">
        <f>SUM(B149:B153)</f>
        <v>112</v>
      </c>
      <c r="C148" s="381">
        <f t="shared" si="4"/>
        <v>112</v>
      </c>
      <c r="D148" s="383">
        <f>SUM(D149:D153)</f>
        <v>0</v>
      </c>
    </row>
    <row r="149" ht="15.95" customHeight="1" spans="1:4">
      <c r="A149" s="387" t="s">
        <v>205</v>
      </c>
      <c r="B149" s="385">
        <v>112</v>
      </c>
      <c r="C149" s="386">
        <f t="shared" si="4"/>
        <v>112</v>
      </c>
      <c r="D149" s="385">
        <v>0</v>
      </c>
    </row>
    <row r="150" ht="15.95" customHeight="1" spans="1:4">
      <c r="A150" s="387" t="s">
        <v>207</v>
      </c>
      <c r="B150" s="385"/>
      <c r="C150" s="386">
        <f t="shared" si="4"/>
        <v>0</v>
      </c>
      <c r="D150" s="385"/>
    </row>
    <row r="151" ht="15.95" customHeight="1" spans="1:4">
      <c r="A151" s="384" t="s">
        <v>209</v>
      </c>
      <c r="B151" s="385"/>
      <c r="C151" s="386">
        <f t="shared" si="4"/>
        <v>0</v>
      </c>
      <c r="D151" s="385"/>
    </row>
    <row r="152" ht="15.95" customHeight="1" spans="1:4">
      <c r="A152" s="389" t="s">
        <v>437</v>
      </c>
      <c r="B152" s="385"/>
      <c r="C152" s="386">
        <f t="shared" si="4"/>
        <v>0</v>
      </c>
      <c r="D152" s="385"/>
    </row>
    <row r="153" ht="15.95" customHeight="1" spans="1:4">
      <c r="A153" s="384" t="s">
        <v>439</v>
      </c>
      <c r="B153" s="385"/>
      <c r="C153" s="386">
        <f t="shared" si="4"/>
        <v>0</v>
      </c>
      <c r="D153" s="385"/>
    </row>
    <row r="154" ht="15.95" customHeight="1" spans="1:4">
      <c r="A154" s="390" t="s">
        <v>441</v>
      </c>
      <c r="B154" s="383">
        <f>SUM(B155:B160)</f>
        <v>51</v>
      </c>
      <c r="C154" s="381">
        <f t="shared" si="4"/>
        <v>46</v>
      </c>
      <c r="D154" s="383">
        <f>SUM(D155:D160)</f>
        <v>5</v>
      </c>
    </row>
    <row r="155" ht="15.95" customHeight="1" spans="1:4">
      <c r="A155" s="387" t="s">
        <v>205</v>
      </c>
      <c r="B155" s="385">
        <v>51</v>
      </c>
      <c r="C155" s="386">
        <f t="shared" si="4"/>
        <v>46</v>
      </c>
      <c r="D155" s="385">
        <v>5</v>
      </c>
    </row>
    <row r="156" ht="15.95" customHeight="1" spans="1:4">
      <c r="A156" s="387" t="s">
        <v>207</v>
      </c>
      <c r="B156" s="385"/>
      <c r="C156" s="386">
        <f t="shared" si="4"/>
        <v>0</v>
      </c>
      <c r="D156" s="385"/>
    </row>
    <row r="157" ht="15.95" customHeight="1" spans="1:4">
      <c r="A157" s="388" t="s">
        <v>209</v>
      </c>
      <c r="B157" s="385"/>
      <c r="C157" s="386">
        <f t="shared" si="4"/>
        <v>0</v>
      </c>
      <c r="D157" s="385"/>
    </row>
    <row r="158" ht="15.95" customHeight="1" spans="1:4">
      <c r="A158" s="384" t="s">
        <v>236</v>
      </c>
      <c r="B158" s="394"/>
      <c r="C158" s="386">
        <f t="shared" si="4"/>
        <v>0</v>
      </c>
      <c r="D158" s="385"/>
    </row>
    <row r="159" ht="15.95" customHeight="1" spans="1:4">
      <c r="A159" s="384" t="s">
        <v>223</v>
      </c>
      <c r="B159" s="385"/>
      <c r="C159" s="386">
        <f t="shared" si="4"/>
        <v>0</v>
      </c>
      <c r="D159" s="385"/>
    </row>
    <row r="160" ht="15.95" customHeight="1" spans="1:4">
      <c r="A160" s="384" t="s">
        <v>448</v>
      </c>
      <c r="B160" s="385"/>
      <c r="C160" s="386">
        <f t="shared" si="4"/>
        <v>0</v>
      </c>
      <c r="D160" s="385"/>
    </row>
    <row r="161" ht="15.95" customHeight="1" spans="1:4">
      <c r="A161" s="390" t="s">
        <v>450</v>
      </c>
      <c r="B161" s="383">
        <f>SUM(B162:B167)</f>
        <v>0</v>
      </c>
      <c r="C161" s="381">
        <f t="shared" si="4"/>
        <v>0</v>
      </c>
      <c r="D161" s="383">
        <f>SUM(D162:D167)</f>
        <v>0</v>
      </c>
    </row>
    <row r="162" ht="15.95" customHeight="1" spans="1:4">
      <c r="A162" s="387" t="s">
        <v>205</v>
      </c>
      <c r="B162" s="385"/>
      <c r="C162" s="386">
        <f t="shared" si="4"/>
        <v>0</v>
      </c>
      <c r="D162" s="385"/>
    </row>
    <row r="163" ht="15.95" customHeight="1" spans="1:4">
      <c r="A163" s="387" t="s">
        <v>207</v>
      </c>
      <c r="B163" s="385"/>
      <c r="C163" s="386">
        <f t="shared" si="4"/>
        <v>0</v>
      </c>
      <c r="D163" s="385"/>
    </row>
    <row r="164" ht="15.95" customHeight="1" spans="1:4">
      <c r="A164" s="384" t="s">
        <v>209</v>
      </c>
      <c r="B164" s="385"/>
      <c r="C164" s="386">
        <f t="shared" si="4"/>
        <v>0</v>
      </c>
      <c r="D164" s="385"/>
    </row>
    <row r="165" ht="15.95" customHeight="1" spans="1:4">
      <c r="A165" s="384" t="s">
        <v>455</v>
      </c>
      <c r="B165" s="385"/>
      <c r="C165" s="386">
        <f t="shared" si="4"/>
        <v>0</v>
      </c>
      <c r="D165" s="385"/>
    </row>
    <row r="166" ht="15.95" customHeight="1" spans="1:4">
      <c r="A166" s="387" t="s">
        <v>223</v>
      </c>
      <c r="B166" s="385"/>
      <c r="C166" s="386">
        <f t="shared" si="4"/>
        <v>0</v>
      </c>
      <c r="D166" s="385"/>
    </row>
    <row r="167" ht="15.95" customHeight="1" spans="1:4">
      <c r="A167" s="387" t="s">
        <v>458</v>
      </c>
      <c r="B167" s="385"/>
      <c r="C167" s="386">
        <f t="shared" si="4"/>
        <v>0</v>
      </c>
      <c r="D167" s="385"/>
    </row>
    <row r="168" ht="15.95" customHeight="1" spans="1:4">
      <c r="A168" s="390" t="s">
        <v>460</v>
      </c>
      <c r="B168" s="383">
        <f>SUM(B169:B174)</f>
        <v>2108</v>
      </c>
      <c r="C168" s="381">
        <f t="shared" si="4"/>
        <v>2058</v>
      </c>
      <c r="D168" s="383">
        <f>SUM(D169:D174)</f>
        <v>50</v>
      </c>
    </row>
    <row r="169" ht="15.95" customHeight="1" spans="1:4">
      <c r="A169" s="387" t="s">
        <v>205</v>
      </c>
      <c r="B169" s="385">
        <v>2058</v>
      </c>
      <c r="C169" s="386">
        <f t="shared" si="4"/>
        <v>2058</v>
      </c>
      <c r="D169" s="385"/>
    </row>
    <row r="170" ht="15.95" customHeight="1" spans="1:4">
      <c r="A170" s="384" t="s">
        <v>207</v>
      </c>
      <c r="B170" s="385"/>
      <c r="C170" s="386">
        <f t="shared" si="4"/>
        <v>0</v>
      </c>
      <c r="D170" s="385"/>
    </row>
    <row r="171" ht="15.95" customHeight="1" spans="1:4">
      <c r="A171" s="384" t="s">
        <v>209</v>
      </c>
      <c r="B171" s="385"/>
      <c r="C171" s="386">
        <f t="shared" si="4"/>
        <v>0</v>
      </c>
      <c r="D171" s="385"/>
    </row>
    <row r="172" ht="15.95" customHeight="1" spans="1:4">
      <c r="A172" s="384" t="s">
        <v>465</v>
      </c>
      <c r="B172" s="385">
        <v>50</v>
      </c>
      <c r="C172" s="386">
        <f t="shared" si="4"/>
        <v>0</v>
      </c>
      <c r="D172" s="385">
        <v>50</v>
      </c>
    </row>
    <row r="173" ht="15.95" customHeight="1" spans="1:4">
      <c r="A173" s="387" t="s">
        <v>223</v>
      </c>
      <c r="B173" s="385"/>
      <c r="C173" s="386">
        <f t="shared" si="4"/>
        <v>0</v>
      </c>
      <c r="D173" s="385"/>
    </row>
    <row r="174" ht="15.95" customHeight="1" spans="1:4">
      <c r="A174" s="387" t="s">
        <v>468</v>
      </c>
      <c r="B174" s="385"/>
      <c r="C174" s="386">
        <f t="shared" si="4"/>
        <v>0</v>
      </c>
      <c r="D174" s="385"/>
    </row>
    <row r="175" ht="15.95" customHeight="1" spans="1:4">
      <c r="A175" s="390" t="s">
        <v>470</v>
      </c>
      <c r="B175" s="383">
        <f>SUM(B176:B181)</f>
        <v>286</v>
      </c>
      <c r="C175" s="381">
        <f t="shared" si="4"/>
        <v>286</v>
      </c>
      <c r="D175" s="383">
        <f>SUM(D176:D181)</f>
        <v>0</v>
      </c>
    </row>
    <row r="176" ht="15.95" customHeight="1" spans="1:4">
      <c r="A176" s="384" t="s">
        <v>205</v>
      </c>
      <c r="B176" s="385">
        <v>286</v>
      </c>
      <c r="C176" s="386">
        <f t="shared" si="4"/>
        <v>286</v>
      </c>
      <c r="D176" s="385"/>
    </row>
    <row r="177" ht="15.95" customHeight="1" spans="1:4">
      <c r="A177" s="384" t="s">
        <v>207</v>
      </c>
      <c r="B177" s="385"/>
      <c r="C177" s="386">
        <f t="shared" si="4"/>
        <v>0</v>
      </c>
      <c r="D177" s="385"/>
    </row>
    <row r="178" ht="15.95" customHeight="1" spans="1:4">
      <c r="A178" s="384" t="s">
        <v>209</v>
      </c>
      <c r="B178" s="385"/>
      <c r="C178" s="386">
        <f t="shared" si="4"/>
        <v>0</v>
      </c>
      <c r="D178" s="385"/>
    </row>
    <row r="179" ht="15.95" customHeight="1" spans="1:4">
      <c r="A179" s="384" t="s">
        <v>475</v>
      </c>
      <c r="B179" s="385"/>
      <c r="C179" s="386">
        <f t="shared" si="4"/>
        <v>0</v>
      </c>
      <c r="D179" s="385"/>
    </row>
    <row r="180" ht="15.95" customHeight="1" spans="1:4">
      <c r="A180" s="384" t="s">
        <v>223</v>
      </c>
      <c r="B180" s="385"/>
      <c r="C180" s="386">
        <f t="shared" si="4"/>
        <v>0</v>
      </c>
      <c r="D180" s="385"/>
    </row>
    <row r="181" ht="15.95" customHeight="1" spans="1:4">
      <c r="A181" s="387" t="s">
        <v>478</v>
      </c>
      <c r="B181" s="385"/>
      <c r="C181" s="386">
        <f t="shared" ref="C181:C244" si="5">B181-D181</f>
        <v>0</v>
      </c>
      <c r="D181" s="385"/>
    </row>
    <row r="182" ht="15.95" customHeight="1" spans="1:4">
      <c r="A182" s="390" t="s">
        <v>480</v>
      </c>
      <c r="B182" s="383">
        <f>SUM(B183:B188)</f>
        <v>425</v>
      </c>
      <c r="C182" s="381">
        <f t="shared" si="5"/>
        <v>415</v>
      </c>
      <c r="D182" s="383">
        <f>SUM(D183:D188)</f>
        <v>10</v>
      </c>
    </row>
    <row r="183" ht="15.95" customHeight="1" spans="1:4">
      <c r="A183" s="388" t="s">
        <v>205</v>
      </c>
      <c r="B183" s="385">
        <v>425</v>
      </c>
      <c r="C183" s="386">
        <f t="shared" si="5"/>
        <v>415</v>
      </c>
      <c r="D183" s="385">
        <v>10</v>
      </c>
    </row>
    <row r="184" ht="15.95" customHeight="1" spans="1:4">
      <c r="A184" s="384" t="s">
        <v>207</v>
      </c>
      <c r="B184" s="385"/>
      <c r="C184" s="386">
        <f t="shared" si="5"/>
        <v>0</v>
      </c>
      <c r="D184" s="385"/>
    </row>
    <row r="185" ht="15.95" customHeight="1" spans="1:4">
      <c r="A185" s="384" t="s">
        <v>209</v>
      </c>
      <c r="B185" s="385"/>
      <c r="C185" s="386">
        <f t="shared" si="5"/>
        <v>0</v>
      </c>
      <c r="D185" s="385"/>
    </row>
    <row r="186" ht="15.95" customHeight="1" spans="1:4">
      <c r="A186" s="384" t="s">
        <v>485</v>
      </c>
      <c r="B186" s="385"/>
      <c r="C186" s="386">
        <f t="shared" si="5"/>
        <v>0</v>
      </c>
      <c r="D186" s="385"/>
    </row>
    <row r="187" ht="15.95" customHeight="1" spans="1:4">
      <c r="A187" s="384" t="s">
        <v>223</v>
      </c>
      <c r="B187" s="385"/>
      <c r="C187" s="386">
        <f t="shared" si="5"/>
        <v>0</v>
      </c>
      <c r="D187" s="385"/>
    </row>
    <row r="188" ht="15.95" customHeight="1" spans="1:4">
      <c r="A188" s="387" t="s">
        <v>488</v>
      </c>
      <c r="B188" s="385"/>
      <c r="C188" s="386">
        <f t="shared" si="5"/>
        <v>0</v>
      </c>
      <c r="D188" s="385"/>
    </row>
    <row r="189" ht="15.95" customHeight="1" spans="1:4">
      <c r="A189" s="390" t="s">
        <v>490</v>
      </c>
      <c r="B189" s="383">
        <f>SUM(B190:B196)</f>
        <v>181</v>
      </c>
      <c r="C189" s="381">
        <f t="shared" si="5"/>
        <v>181</v>
      </c>
      <c r="D189" s="383">
        <f>SUM(D190:D196)</f>
        <v>0</v>
      </c>
    </row>
    <row r="190" ht="15.95" customHeight="1" spans="1:4">
      <c r="A190" s="387" t="s">
        <v>205</v>
      </c>
      <c r="B190" s="385">
        <v>181</v>
      </c>
      <c r="C190" s="386">
        <f t="shared" si="5"/>
        <v>181</v>
      </c>
      <c r="D190" s="385"/>
    </row>
    <row r="191" ht="15.95" customHeight="1" spans="1:4">
      <c r="A191" s="384" t="s">
        <v>207</v>
      </c>
      <c r="B191" s="385"/>
      <c r="C191" s="386">
        <f t="shared" si="5"/>
        <v>0</v>
      </c>
      <c r="D191" s="385"/>
    </row>
    <row r="192" ht="15.95" customHeight="1" spans="1:4">
      <c r="A192" s="384" t="s">
        <v>209</v>
      </c>
      <c r="B192" s="385"/>
      <c r="C192" s="386">
        <f t="shared" si="5"/>
        <v>0</v>
      </c>
      <c r="D192" s="385"/>
    </row>
    <row r="193" ht="15.95" customHeight="1" spans="1:4">
      <c r="A193" s="384" t="s">
        <v>495</v>
      </c>
      <c r="B193" s="385"/>
      <c r="C193" s="386">
        <f t="shared" si="5"/>
        <v>0</v>
      </c>
      <c r="D193" s="385"/>
    </row>
    <row r="194" ht="15.95" customHeight="1" spans="1:4">
      <c r="A194" s="384" t="s">
        <v>497</v>
      </c>
      <c r="B194" s="385"/>
      <c r="C194" s="386">
        <f t="shared" si="5"/>
        <v>0</v>
      </c>
      <c r="D194" s="385"/>
    </row>
    <row r="195" ht="15.95" customHeight="1" spans="1:4">
      <c r="A195" s="384" t="s">
        <v>223</v>
      </c>
      <c r="B195" s="394"/>
      <c r="C195" s="386">
        <f t="shared" si="5"/>
        <v>0</v>
      </c>
      <c r="D195" s="385"/>
    </row>
    <row r="196" ht="15.95" customHeight="1" spans="1:4">
      <c r="A196" s="387" t="s">
        <v>500</v>
      </c>
      <c r="B196" s="394"/>
      <c r="C196" s="386">
        <f t="shared" si="5"/>
        <v>0</v>
      </c>
      <c r="D196" s="385"/>
    </row>
    <row r="197" ht="15.95" customHeight="1" spans="1:4">
      <c r="A197" s="390" t="s">
        <v>502</v>
      </c>
      <c r="B197" s="395">
        <f>SUM(B198:B202)</f>
        <v>0</v>
      </c>
      <c r="C197" s="381">
        <f t="shared" si="5"/>
        <v>0</v>
      </c>
      <c r="D197" s="395">
        <f>SUM(D198:D202)</f>
        <v>0</v>
      </c>
    </row>
    <row r="198" ht="15.95" customHeight="1" spans="1:4">
      <c r="A198" s="387" t="s">
        <v>205</v>
      </c>
      <c r="B198" s="385"/>
      <c r="C198" s="386">
        <f t="shared" si="5"/>
        <v>0</v>
      </c>
      <c r="D198" s="385"/>
    </row>
    <row r="199" ht="15.95" customHeight="1" spans="1:4">
      <c r="A199" s="388" t="s">
        <v>207</v>
      </c>
      <c r="B199" s="385"/>
      <c r="C199" s="386">
        <f t="shared" si="5"/>
        <v>0</v>
      </c>
      <c r="D199" s="385"/>
    </row>
    <row r="200" ht="15.95" customHeight="1" spans="1:4">
      <c r="A200" s="384" t="s">
        <v>209</v>
      </c>
      <c r="B200" s="396"/>
      <c r="C200" s="386">
        <f t="shared" si="5"/>
        <v>0</v>
      </c>
      <c r="D200" s="385"/>
    </row>
    <row r="201" ht="15.95" customHeight="1" spans="1:4">
      <c r="A201" s="384" t="s">
        <v>223</v>
      </c>
      <c r="B201" s="396"/>
      <c r="C201" s="386">
        <f t="shared" si="5"/>
        <v>0</v>
      </c>
      <c r="D201" s="385"/>
    </row>
    <row r="202" ht="15.95" customHeight="1" spans="1:4">
      <c r="A202" s="384" t="s">
        <v>508</v>
      </c>
      <c r="B202" s="396"/>
      <c r="C202" s="386">
        <f t="shared" si="5"/>
        <v>0</v>
      </c>
      <c r="D202" s="385"/>
    </row>
    <row r="203" ht="15.95" customHeight="1" spans="1:4">
      <c r="A203" s="390" t="s">
        <v>510</v>
      </c>
      <c r="B203" s="397">
        <f>SUM(B204:B208)</f>
        <v>0</v>
      </c>
      <c r="C203" s="381">
        <f t="shared" si="5"/>
        <v>0</v>
      </c>
      <c r="D203" s="397">
        <f>SUM(D204:D208)</f>
        <v>0</v>
      </c>
    </row>
    <row r="204" ht="15.95" customHeight="1" spans="1:4">
      <c r="A204" s="387" t="s">
        <v>205</v>
      </c>
      <c r="B204" s="398"/>
      <c r="C204" s="386">
        <f t="shared" si="5"/>
        <v>0</v>
      </c>
      <c r="D204" s="385"/>
    </row>
    <row r="205" ht="15.95" customHeight="1" spans="1:4">
      <c r="A205" s="387" t="s">
        <v>207</v>
      </c>
      <c r="B205" s="398"/>
      <c r="C205" s="386">
        <f t="shared" si="5"/>
        <v>0</v>
      </c>
      <c r="D205" s="385"/>
    </row>
    <row r="206" ht="15.95" customHeight="1" spans="1:4">
      <c r="A206" s="384" t="s">
        <v>209</v>
      </c>
      <c r="B206" s="398"/>
      <c r="C206" s="386">
        <f t="shared" si="5"/>
        <v>0</v>
      </c>
      <c r="D206" s="385"/>
    </row>
    <row r="207" ht="15.95" customHeight="1" spans="1:4">
      <c r="A207" s="384" t="s">
        <v>223</v>
      </c>
      <c r="B207" s="398"/>
      <c r="C207" s="386">
        <f t="shared" si="5"/>
        <v>0</v>
      </c>
      <c r="D207" s="385"/>
    </row>
    <row r="208" ht="15.95" customHeight="1" spans="1:4">
      <c r="A208" s="384" t="s">
        <v>516</v>
      </c>
      <c r="B208" s="398"/>
      <c r="C208" s="386">
        <f t="shared" si="5"/>
        <v>0</v>
      </c>
      <c r="D208" s="385"/>
    </row>
    <row r="209" ht="15.95" customHeight="1" spans="1:4">
      <c r="A209" s="382" t="s">
        <v>518</v>
      </c>
      <c r="B209" s="399">
        <f>SUM(B210:B215)</f>
        <v>50</v>
      </c>
      <c r="C209" s="381">
        <f t="shared" si="5"/>
        <v>0</v>
      </c>
      <c r="D209" s="399">
        <f>SUM(D210:D215)</f>
        <v>50</v>
      </c>
    </row>
    <row r="210" ht="15.95" customHeight="1" spans="1:4">
      <c r="A210" s="384" t="s">
        <v>205</v>
      </c>
      <c r="B210" s="398">
        <v>50</v>
      </c>
      <c r="C210" s="386">
        <f t="shared" si="5"/>
        <v>0</v>
      </c>
      <c r="D210" s="385">
        <v>50</v>
      </c>
    </row>
    <row r="211" ht="15.95" customHeight="1" spans="1:4">
      <c r="A211" s="384" t="s">
        <v>207</v>
      </c>
      <c r="B211" s="398"/>
      <c r="C211" s="386">
        <f t="shared" si="5"/>
        <v>0</v>
      </c>
      <c r="D211" s="385"/>
    </row>
    <row r="212" ht="15.95" customHeight="1" spans="1:4">
      <c r="A212" s="384" t="s">
        <v>209</v>
      </c>
      <c r="B212" s="396"/>
      <c r="C212" s="386">
        <f t="shared" si="5"/>
        <v>0</v>
      </c>
      <c r="D212" s="385"/>
    </row>
    <row r="213" ht="15.95" customHeight="1" spans="1:4">
      <c r="A213" s="384" t="s">
        <v>523</v>
      </c>
      <c r="B213" s="396"/>
      <c r="C213" s="386">
        <f t="shared" si="5"/>
        <v>0</v>
      </c>
      <c r="D213" s="385"/>
    </row>
    <row r="214" ht="15.95" customHeight="1" spans="1:4">
      <c r="A214" s="384" t="s">
        <v>223</v>
      </c>
      <c r="B214" s="396"/>
      <c r="C214" s="386">
        <f t="shared" si="5"/>
        <v>0</v>
      </c>
      <c r="D214" s="385"/>
    </row>
    <row r="215" ht="15.95" customHeight="1" spans="1:4">
      <c r="A215" s="384" t="s">
        <v>526</v>
      </c>
      <c r="B215" s="396"/>
      <c r="C215" s="386">
        <f t="shared" si="5"/>
        <v>0</v>
      </c>
      <c r="D215" s="385"/>
    </row>
    <row r="216" ht="15.95" customHeight="1" spans="1:4">
      <c r="A216" s="382" t="s">
        <v>528</v>
      </c>
      <c r="B216" s="397">
        <f>SUM(B217:B230)</f>
        <v>3405</v>
      </c>
      <c r="C216" s="381">
        <f t="shared" si="5"/>
        <v>2617</v>
      </c>
      <c r="D216" s="397">
        <f>SUM(D217:D230)</f>
        <v>788</v>
      </c>
    </row>
    <row r="217" ht="15.95" customHeight="1" spans="1:4">
      <c r="A217" s="384" t="s">
        <v>205</v>
      </c>
      <c r="B217" s="385">
        <v>3405</v>
      </c>
      <c r="C217" s="386">
        <f t="shared" si="5"/>
        <v>2617</v>
      </c>
      <c r="D217" s="385">
        <v>788</v>
      </c>
    </row>
    <row r="218" ht="15.95" customHeight="1" spans="1:4">
      <c r="A218" s="384" t="s">
        <v>207</v>
      </c>
      <c r="B218" s="385"/>
      <c r="C218" s="386">
        <f t="shared" si="5"/>
        <v>0</v>
      </c>
      <c r="D218" s="385"/>
    </row>
    <row r="219" ht="15.95" customHeight="1" spans="1:4">
      <c r="A219" s="384" t="s">
        <v>209</v>
      </c>
      <c r="B219" s="385"/>
      <c r="C219" s="386">
        <f t="shared" si="5"/>
        <v>0</v>
      </c>
      <c r="D219" s="385"/>
    </row>
    <row r="220" ht="15.95" customHeight="1" spans="1:4">
      <c r="A220" s="384" t="s">
        <v>533</v>
      </c>
      <c r="B220" s="385"/>
      <c r="C220" s="386">
        <f t="shared" si="5"/>
        <v>0</v>
      </c>
      <c r="D220" s="385"/>
    </row>
    <row r="221" ht="15.95" customHeight="1" spans="1:4">
      <c r="A221" s="384" t="s">
        <v>535</v>
      </c>
      <c r="B221" s="385"/>
      <c r="C221" s="386">
        <f t="shared" si="5"/>
        <v>0</v>
      </c>
      <c r="D221" s="385"/>
    </row>
    <row r="222" ht="15.95" customHeight="1" spans="1:4">
      <c r="A222" s="384" t="s">
        <v>306</v>
      </c>
      <c r="B222" s="385"/>
      <c r="C222" s="386">
        <f t="shared" si="5"/>
        <v>0</v>
      </c>
      <c r="D222" s="385"/>
    </row>
    <row r="223" ht="15.95" customHeight="1" spans="1:4">
      <c r="A223" s="384" t="s">
        <v>538</v>
      </c>
      <c r="B223" s="385"/>
      <c r="C223" s="386">
        <f t="shared" si="5"/>
        <v>0</v>
      </c>
      <c r="D223" s="385"/>
    </row>
    <row r="224" ht="15.95" customHeight="1" spans="1:4">
      <c r="A224" s="384" t="s">
        <v>540</v>
      </c>
      <c r="B224" s="385"/>
      <c r="C224" s="386">
        <f t="shared" si="5"/>
        <v>0</v>
      </c>
      <c r="D224" s="385"/>
    </row>
    <row r="225" ht="15.95" customHeight="1" spans="1:4">
      <c r="A225" s="384" t="s">
        <v>542</v>
      </c>
      <c r="B225" s="385"/>
      <c r="C225" s="386">
        <f t="shared" si="5"/>
        <v>0</v>
      </c>
      <c r="D225" s="385"/>
    </row>
    <row r="226" ht="15.95" customHeight="1" spans="1:4">
      <c r="A226" s="384" t="s">
        <v>544</v>
      </c>
      <c r="B226" s="385"/>
      <c r="C226" s="386">
        <f t="shared" si="5"/>
        <v>0</v>
      </c>
      <c r="D226" s="385"/>
    </row>
    <row r="227" ht="15.95" customHeight="1" spans="1:4">
      <c r="A227" s="384" t="s">
        <v>546</v>
      </c>
      <c r="B227" s="385"/>
      <c r="C227" s="386">
        <f t="shared" si="5"/>
        <v>0</v>
      </c>
      <c r="D227" s="385"/>
    </row>
    <row r="228" ht="15.95" customHeight="1" spans="1:4">
      <c r="A228" s="384" t="s">
        <v>548</v>
      </c>
      <c r="B228" s="385"/>
      <c r="C228" s="386">
        <f t="shared" si="5"/>
        <v>0</v>
      </c>
      <c r="D228" s="385"/>
    </row>
    <row r="229" ht="15.95" customHeight="1" spans="1:4">
      <c r="A229" s="384" t="s">
        <v>223</v>
      </c>
      <c r="B229" s="385"/>
      <c r="C229" s="386">
        <f t="shared" si="5"/>
        <v>0</v>
      </c>
      <c r="D229" s="385"/>
    </row>
    <row r="230" ht="15.95" customHeight="1" spans="1:4">
      <c r="A230" s="384" t="s">
        <v>551</v>
      </c>
      <c r="B230" s="385"/>
      <c r="C230" s="386">
        <f t="shared" si="5"/>
        <v>0</v>
      </c>
      <c r="D230" s="385"/>
    </row>
    <row r="231" ht="15.95" customHeight="1" spans="1:4">
      <c r="A231" s="382" t="s">
        <v>553</v>
      </c>
      <c r="B231" s="383">
        <f>SUM(B232:B233)</f>
        <v>8865</v>
      </c>
      <c r="C231" s="381">
        <f t="shared" si="5"/>
        <v>8665</v>
      </c>
      <c r="D231" s="383">
        <f>SUM(D232:D233)</f>
        <v>200</v>
      </c>
    </row>
    <row r="232" ht="15.95" customHeight="1" spans="1:4">
      <c r="A232" s="387" t="s">
        <v>555</v>
      </c>
      <c r="B232" s="385"/>
      <c r="C232" s="386">
        <f t="shared" si="5"/>
        <v>0</v>
      </c>
      <c r="D232" s="385"/>
    </row>
    <row r="233" ht="15.95" customHeight="1" spans="1:4">
      <c r="A233" s="387" t="s">
        <v>557</v>
      </c>
      <c r="B233" s="385">
        <v>8865</v>
      </c>
      <c r="C233" s="386">
        <f t="shared" si="5"/>
        <v>8665</v>
      </c>
      <c r="D233" s="385">
        <v>200</v>
      </c>
    </row>
    <row r="234" ht="15.95" customHeight="1" spans="1:4">
      <c r="A234" s="380" t="s">
        <v>559</v>
      </c>
      <c r="B234" s="383">
        <f>SUM(B235:B236)</f>
        <v>0</v>
      </c>
      <c r="C234" s="381">
        <f t="shared" si="5"/>
        <v>0</v>
      </c>
      <c r="D234" s="383">
        <f>SUM(D235:D236)</f>
        <v>0</v>
      </c>
    </row>
    <row r="235" ht="15.95" customHeight="1" spans="1:4">
      <c r="A235" s="384" t="s">
        <v>561</v>
      </c>
      <c r="B235" s="385"/>
      <c r="C235" s="386">
        <f t="shared" si="5"/>
        <v>0</v>
      </c>
      <c r="D235" s="385"/>
    </row>
    <row r="236" ht="15.95" customHeight="1" spans="1:4">
      <c r="A236" s="384" t="s">
        <v>565</v>
      </c>
      <c r="B236" s="385"/>
      <c r="C236" s="386">
        <f t="shared" si="5"/>
        <v>0</v>
      </c>
      <c r="D236" s="385"/>
    </row>
    <row r="237" ht="15.95" customHeight="1" spans="1:4">
      <c r="A237" s="380" t="s">
        <v>567</v>
      </c>
      <c r="B237" s="383">
        <f>SUM(B238,B248)</f>
        <v>199</v>
      </c>
      <c r="C237" s="381">
        <f t="shared" si="5"/>
        <v>199</v>
      </c>
      <c r="D237" s="383">
        <f>SUM(D238,D248)</f>
        <v>0</v>
      </c>
    </row>
    <row r="238" ht="15.95" customHeight="1" spans="1:4">
      <c r="A238" s="390" t="s">
        <v>569</v>
      </c>
      <c r="B238" s="383">
        <f>SUM(B239:B247)</f>
        <v>199</v>
      </c>
      <c r="C238" s="381">
        <f t="shared" si="5"/>
        <v>199</v>
      </c>
      <c r="D238" s="383">
        <f>SUM(D239:D247)</f>
        <v>0</v>
      </c>
    </row>
    <row r="239" ht="15.95" customHeight="1" spans="1:4">
      <c r="A239" s="387" t="s">
        <v>571</v>
      </c>
      <c r="B239" s="385"/>
      <c r="C239" s="386">
        <f t="shared" si="5"/>
        <v>0</v>
      </c>
      <c r="D239" s="385"/>
    </row>
    <row r="240" ht="15.95" customHeight="1" spans="1:4">
      <c r="A240" s="384" t="s">
        <v>573</v>
      </c>
      <c r="B240" s="385"/>
      <c r="C240" s="386">
        <f t="shared" si="5"/>
        <v>0</v>
      </c>
      <c r="D240" s="385"/>
    </row>
    <row r="241" ht="15.95" customHeight="1" spans="1:4">
      <c r="A241" s="384" t="s">
        <v>575</v>
      </c>
      <c r="B241" s="385"/>
      <c r="C241" s="386">
        <f t="shared" si="5"/>
        <v>0</v>
      </c>
      <c r="D241" s="385"/>
    </row>
    <row r="242" ht="15.95" customHeight="1" spans="1:4">
      <c r="A242" s="384" t="s">
        <v>577</v>
      </c>
      <c r="B242" s="385"/>
      <c r="C242" s="386">
        <f t="shared" si="5"/>
        <v>0</v>
      </c>
      <c r="D242" s="385"/>
    </row>
    <row r="243" ht="15.95" customHeight="1" spans="1:4">
      <c r="A243" s="387" t="s">
        <v>579</v>
      </c>
      <c r="B243" s="385"/>
      <c r="C243" s="386">
        <f t="shared" si="5"/>
        <v>0</v>
      </c>
      <c r="D243" s="385"/>
    </row>
    <row r="244" ht="15.95" customHeight="1" spans="1:4">
      <c r="A244" s="387" t="s">
        <v>581</v>
      </c>
      <c r="B244" s="385"/>
      <c r="C244" s="386">
        <f t="shared" si="5"/>
        <v>0</v>
      </c>
      <c r="D244" s="385"/>
    </row>
    <row r="245" ht="15.95" customHeight="1" spans="1:4">
      <c r="A245" s="387" t="s">
        <v>583</v>
      </c>
      <c r="B245" s="385"/>
      <c r="C245" s="386">
        <f t="shared" ref="C245:C296" si="6">B245-D245</f>
        <v>0</v>
      </c>
      <c r="D245" s="385"/>
    </row>
    <row r="246" ht="15.95" customHeight="1" spans="1:4">
      <c r="A246" s="387" t="s">
        <v>585</v>
      </c>
      <c r="B246" s="385"/>
      <c r="C246" s="386">
        <f t="shared" si="6"/>
        <v>0</v>
      </c>
      <c r="D246" s="385"/>
    </row>
    <row r="247" ht="15.95" customHeight="1" spans="1:4">
      <c r="A247" s="387" t="s">
        <v>587</v>
      </c>
      <c r="B247" s="385">
        <v>199</v>
      </c>
      <c r="C247" s="386">
        <f t="shared" si="6"/>
        <v>199</v>
      </c>
      <c r="D247" s="385"/>
    </row>
    <row r="248" ht="15.95" customHeight="1" spans="1:4">
      <c r="A248" s="387" t="s">
        <v>589</v>
      </c>
      <c r="B248" s="385"/>
      <c r="C248" s="386">
        <f t="shared" si="6"/>
        <v>0</v>
      </c>
      <c r="D248" s="385"/>
    </row>
    <row r="249" ht="15.95" customHeight="1" spans="1:4">
      <c r="A249" s="380" t="s">
        <v>591</v>
      </c>
      <c r="B249" s="383">
        <f>SUM(B250,B253,B264,B271,B279,B288,B302,B312,B322,B330,B336)</f>
        <v>9533</v>
      </c>
      <c r="C249" s="381">
        <f t="shared" si="6"/>
        <v>8286</v>
      </c>
      <c r="D249" s="383">
        <f>SUM(D250,D253,D264,D271,D279,D288,D302,D312,D322,D330,D336)</f>
        <v>1247</v>
      </c>
    </row>
    <row r="250" ht="15.95" customHeight="1" spans="1:4">
      <c r="A250" s="382" t="s">
        <v>593</v>
      </c>
      <c r="B250" s="383">
        <f>SUM(B251:B252)</f>
        <v>0</v>
      </c>
      <c r="C250" s="381">
        <f t="shared" si="6"/>
        <v>0</v>
      </c>
      <c r="D250" s="383">
        <f>SUM(D251:D252)</f>
        <v>0</v>
      </c>
    </row>
    <row r="251" ht="15.95" customHeight="1" spans="1:4">
      <c r="A251" s="384" t="s">
        <v>595</v>
      </c>
      <c r="B251" s="385"/>
      <c r="C251" s="386">
        <f t="shared" si="6"/>
        <v>0</v>
      </c>
      <c r="D251" s="385"/>
    </row>
    <row r="252" ht="15.95" customHeight="1" spans="1:4">
      <c r="A252" s="387" t="s">
        <v>597</v>
      </c>
      <c r="B252" s="385"/>
      <c r="C252" s="386">
        <f t="shared" si="6"/>
        <v>0</v>
      </c>
      <c r="D252" s="385"/>
    </row>
    <row r="253" ht="15.95" customHeight="1" spans="1:4">
      <c r="A253" s="390" t="s">
        <v>599</v>
      </c>
      <c r="B253" s="383">
        <f>SUM(B254:B263)</f>
        <v>8898</v>
      </c>
      <c r="C253" s="381">
        <f t="shared" si="6"/>
        <v>7844</v>
      </c>
      <c r="D253" s="383">
        <f>SUM(D254:D263)</f>
        <v>1054</v>
      </c>
    </row>
    <row r="254" ht="15.95" customHeight="1" spans="1:4">
      <c r="A254" s="387" t="s">
        <v>205</v>
      </c>
      <c r="B254" s="385">
        <v>7815</v>
      </c>
      <c r="C254" s="386">
        <f t="shared" si="6"/>
        <v>7230</v>
      </c>
      <c r="D254" s="385">
        <v>585</v>
      </c>
    </row>
    <row r="255" ht="15.95" customHeight="1" spans="1:4">
      <c r="A255" s="387" t="s">
        <v>207</v>
      </c>
      <c r="B255" s="385"/>
      <c r="C255" s="386">
        <f t="shared" si="6"/>
        <v>0</v>
      </c>
      <c r="D255" s="385"/>
    </row>
    <row r="256" ht="15.95" customHeight="1" spans="1:4">
      <c r="A256" s="387" t="s">
        <v>209</v>
      </c>
      <c r="B256" s="385"/>
      <c r="C256" s="386">
        <f t="shared" si="6"/>
        <v>0</v>
      </c>
      <c r="D256" s="385"/>
    </row>
    <row r="257" ht="15.95" customHeight="1" spans="1:4">
      <c r="A257" s="387" t="s">
        <v>306</v>
      </c>
      <c r="B257" s="385"/>
      <c r="C257" s="386">
        <f t="shared" si="6"/>
        <v>0</v>
      </c>
      <c r="D257" s="385"/>
    </row>
    <row r="258" ht="15.95" customHeight="1" spans="1:4">
      <c r="A258" s="387" t="s">
        <v>605</v>
      </c>
      <c r="B258" s="385">
        <v>104</v>
      </c>
      <c r="C258" s="386">
        <f t="shared" si="6"/>
        <v>0</v>
      </c>
      <c r="D258" s="385">
        <v>104</v>
      </c>
    </row>
    <row r="259" ht="15.95" customHeight="1" spans="1:4">
      <c r="A259" s="387" t="s">
        <v>607</v>
      </c>
      <c r="B259" s="385"/>
      <c r="C259" s="386">
        <f t="shared" si="6"/>
        <v>0</v>
      </c>
      <c r="D259" s="385"/>
    </row>
    <row r="260" ht="15.95" customHeight="1" spans="1:4">
      <c r="A260" s="387" t="s">
        <v>609</v>
      </c>
      <c r="B260" s="385"/>
      <c r="C260" s="386">
        <f t="shared" si="6"/>
        <v>0</v>
      </c>
      <c r="D260" s="385"/>
    </row>
    <row r="261" ht="15.95" customHeight="1" spans="1:4">
      <c r="A261" s="387" t="s">
        <v>611</v>
      </c>
      <c r="B261" s="385"/>
      <c r="C261" s="386">
        <f t="shared" si="6"/>
        <v>0</v>
      </c>
      <c r="D261" s="385"/>
    </row>
    <row r="262" ht="15.95" customHeight="1" spans="1:4">
      <c r="A262" s="387" t="s">
        <v>223</v>
      </c>
      <c r="B262" s="385"/>
      <c r="C262" s="386">
        <f t="shared" si="6"/>
        <v>0</v>
      </c>
      <c r="D262" s="385"/>
    </row>
    <row r="263" ht="15.95" customHeight="1" spans="1:4">
      <c r="A263" s="387" t="s">
        <v>614</v>
      </c>
      <c r="B263" s="385">
        <v>979</v>
      </c>
      <c r="C263" s="386">
        <f t="shared" si="6"/>
        <v>614</v>
      </c>
      <c r="D263" s="385">
        <v>365</v>
      </c>
    </row>
    <row r="264" ht="15.95" customHeight="1" spans="1:4">
      <c r="A264" s="382" t="s">
        <v>616</v>
      </c>
      <c r="B264" s="383">
        <f>SUM(B265:B270)</f>
        <v>20</v>
      </c>
      <c r="C264" s="381">
        <f t="shared" si="6"/>
        <v>20</v>
      </c>
      <c r="D264" s="383">
        <f>SUM(D265:D270)</f>
        <v>0</v>
      </c>
    </row>
    <row r="265" ht="15.95" customHeight="1" spans="1:4">
      <c r="A265" s="384" t="s">
        <v>205</v>
      </c>
      <c r="B265" s="385">
        <v>20</v>
      </c>
      <c r="C265" s="386">
        <f t="shared" si="6"/>
        <v>20</v>
      </c>
      <c r="D265" s="385"/>
    </row>
    <row r="266" ht="15.95" customHeight="1" spans="1:4">
      <c r="A266" s="384" t="s">
        <v>207</v>
      </c>
      <c r="B266" s="385"/>
      <c r="C266" s="386">
        <f t="shared" si="6"/>
        <v>0</v>
      </c>
      <c r="D266" s="385"/>
    </row>
    <row r="267" ht="15.95" customHeight="1" spans="1:4">
      <c r="A267" s="387" t="s">
        <v>209</v>
      </c>
      <c r="B267" s="385"/>
      <c r="C267" s="386">
        <f t="shared" si="6"/>
        <v>0</v>
      </c>
      <c r="D267" s="385"/>
    </row>
    <row r="268" ht="15.95" customHeight="1" spans="1:4">
      <c r="A268" s="387" t="s">
        <v>621</v>
      </c>
      <c r="B268" s="385"/>
      <c r="C268" s="386">
        <f t="shared" si="6"/>
        <v>0</v>
      </c>
      <c r="D268" s="385"/>
    </row>
    <row r="269" ht="15.95" customHeight="1" spans="1:4">
      <c r="A269" s="387" t="s">
        <v>223</v>
      </c>
      <c r="B269" s="385"/>
      <c r="C269" s="386">
        <f t="shared" si="6"/>
        <v>0</v>
      </c>
      <c r="D269" s="385"/>
    </row>
    <row r="270" ht="15.95" customHeight="1" spans="1:4">
      <c r="A270" s="388" t="s">
        <v>624</v>
      </c>
      <c r="B270" s="385"/>
      <c r="C270" s="386">
        <f t="shared" si="6"/>
        <v>0</v>
      </c>
      <c r="D270" s="385"/>
    </row>
    <row r="271" ht="15.95" customHeight="1" spans="1:4">
      <c r="A271" s="391" t="s">
        <v>626</v>
      </c>
      <c r="B271" s="383">
        <f>SUM(B272:B278)</f>
        <v>14</v>
      </c>
      <c r="C271" s="381">
        <f t="shared" si="6"/>
        <v>14</v>
      </c>
      <c r="D271" s="383">
        <f>SUM(D272:D278)</f>
        <v>0</v>
      </c>
    </row>
    <row r="272" ht="15.95" customHeight="1" spans="1:4">
      <c r="A272" s="384" t="s">
        <v>205</v>
      </c>
      <c r="B272" s="385">
        <v>14</v>
      </c>
      <c r="C272" s="386">
        <f t="shared" si="6"/>
        <v>14</v>
      </c>
      <c r="D272" s="385"/>
    </row>
    <row r="273" ht="15.95" customHeight="1" spans="1:4">
      <c r="A273" s="384" t="s">
        <v>207</v>
      </c>
      <c r="B273" s="385"/>
      <c r="C273" s="386">
        <f t="shared" si="6"/>
        <v>0</v>
      </c>
      <c r="D273" s="385"/>
    </row>
    <row r="274" ht="15.95" customHeight="1" spans="1:4">
      <c r="A274" s="387" t="s">
        <v>209</v>
      </c>
      <c r="B274" s="385"/>
      <c r="C274" s="386">
        <f t="shared" si="6"/>
        <v>0</v>
      </c>
      <c r="D274" s="385"/>
    </row>
    <row r="275" ht="15.95" customHeight="1" spans="1:4">
      <c r="A275" s="387" t="s">
        <v>631</v>
      </c>
      <c r="B275" s="385"/>
      <c r="C275" s="386">
        <f t="shared" si="6"/>
        <v>0</v>
      </c>
      <c r="D275" s="385"/>
    </row>
    <row r="276" ht="15.95" customHeight="1" spans="1:4">
      <c r="A276" s="387" t="s">
        <v>633</v>
      </c>
      <c r="B276" s="385"/>
      <c r="C276" s="386">
        <f t="shared" si="6"/>
        <v>0</v>
      </c>
      <c r="D276" s="385"/>
    </row>
    <row r="277" ht="15.95" customHeight="1" spans="1:4">
      <c r="A277" s="387" t="s">
        <v>223</v>
      </c>
      <c r="B277" s="385"/>
      <c r="C277" s="386">
        <f t="shared" si="6"/>
        <v>0</v>
      </c>
      <c r="D277" s="385"/>
    </row>
    <row r="278" ht="15.95" customHeight="1" spans="1:4">
      <c r="A278" s="387" t="s">
        <v>636</v>
      </c>
      <c r="B278" s="385"/>
      <c r="C278" s="386">
        <f t="shared" si="6"/>
        <v>0</v>
      </c>
      <c r="D278" s="385"/>
    </row>
    <row r="279" ht="15.95" customHeight="1" spans="1:4">
      <c r="A279" s="380" t="s">
        <v>638</v>
      </c>
      <c r="B279" s="383">
        <f>SUM(B280:B287)</f>
        <v>32</v>
      </c>
      <c r="C279" s="381">
        <f t="shared" si="6"/>
        <v>32</v>
      </c>
      <c r="D279" s="383">
        <f>SUM(D280:D287)</f>
        <v>0</v>
      </c>
    </row>
    <row r="280" ht="15.95" customHeight="1" spans="1:4">
      <c r="A280" s="384" t="s">
        <v>205</v>
      </c>
      <c r="B280" s="385">
        <v>32</v>
      </c>
      <c r="C280" s="386">
        <f t="shared" si="6"/>
        <v>32</v>
      </c>
      <c r="D280" s="385">
        <v>0</v>
      </c>
    </row>
    <row r="281" ht="15.95" customHeight="1" spans="1:4">
      <c r="A281" s="384" t="s">
        <v>207</v>
      </c>
      <c r="B281" s="385"/>
      <c r="C281" s="386">
        <f t="shared" si="6"/>
        <v>0</v>
      </c>
      <c r="D281" s="385"/>
    </row>
    <row r="282" ht="15.95" customHeight="1" spans="1:4">
      <c r="A282" s="384" t="s">
        <v>209</v>
      </c>
      <c r="B282" s="385"/>
      <c r="C282" s="386">
        <f t="shared" si="6"/>
        <v>0</v>
      </c>
      <c r="D282" s="385"/>
    </row>
    <row r="283" ht="15.95" customHeight="1" spans="1:4">
      <c r="A283" s="387" t="s">
        <v>643</v>
      </c>
      <c r="B283" s="385"/>
      <c r="C283" s="386">
        <f t="shared" si="6"/>
        <v>0</v>
      </c>
      <c r="D283" s="385"/>
    </row>
    <row r="284" ht="15.95" customHeight="1" spans="1:4">
      <c r="A284" s="387" t="s">
        <v>645</v>
      </c>
      <c r="B284" s="385"/>
      <c r="C284" s="386">
        <f t="shared" si="6"/>
        <v>0</v>
      </c>
      <c r="D284" s="385"/>
    </row>
    <row r="285" ht="15.95" customHeight="1" spans="1:4">
      <c r="A285" s="387" t="s">
        <v>647</v>
      </c>
      <c r="B285" s="385"/>
      <c r="C285" s="386">
        <f t="shared" si="6"/>
        <v>0</v>
      </c>
      <c r="D285" s="385"/>
    </row>
    <row r="286" ht="15.95" customHeight="1" spans="1:4">
      <c r="A286" s="384" t="s">
        <v>223</v>
      </c>
      <c r="B286" s="385"/>
      <c r="C286" s="386">
        <f t="shared" si="6"/>
        <v>0</v>
      </c>
      <c r="D286" s="385"/>
    </row>
    <row r="287" ht="15.95" customHeight="1" spans="1:4">
      <c r="A287" s="384" t="s">
        <v>650</v>
      </c>
      <c r="B287" s="385"/>
      <c r="C287" s="386">
        <f t="shared" si="6"/>
        <v>0</v>
      </c>
      <c r="D287" s="385"/>
    </row>
    <row r="288" ht="15.95" customHeight="1" spans="1:4">
      <c r="A288" s="382" t="s">
        <v>652</v>
      </c>
      <c r="B288" s="383">
        <f>SUM(B289:B301)</f>
        <v>569</v>
      </c>
      <c r="C288" s="381">
        <f t="shared" si="6"/>
        <v>376</v>
      </c>
      <c r="D288" s="383">
        <f>SUM(D289:D301)</f>
        <v>193</v>
      </c>
    </row>
    <row r="289" ht="15.95" customHeight="1" spans="1:4">
      <c r="A289" s="387" t="s">
        <v>205</v>
      </c>
      <c r="B289" s="385">
        <v>376</v>
      </c>
      <c r="C289" s="386">
        <f t="shared" si="6"/>
        <v>376</v>
      </c>
      <c r="D289" s="385">
        <v>0</v>
      </c>
    </row>
    <row r="290" ht="15.95" customHeight="1" spans="1:4">
      <c r="A290" s="387" t="s">
        <v>207</v>
      </c>
      <c r="B290" s="385"/>
      <c r="C290" s="386">
        <f t="shared" si="6"/>
        <v>0</v>
      </c>
      <c r="D290" s="385"/>
    </row>
    <row r="291" ht="15.95" customHeight="1" spans="1:4">
      <c r="A291" s="387" t="s">
        <v>209</v>
      </c>
      <c r="B291" s="385"/>
      <c r="C291" s="386">
        <f t="shared" si="6"/>
        <v>0</v>
      </c>
      <c r="D291" s="385"/>
    </row>
    <row r="292" ht="15.95" customHeight="1" spans="1:4">
      <c r="A292" s="388" t="s">
        <v>657</v>
      </c>
      <c r="B292" s="385">
        <v>53</v>
      </c>
      <c r="C292" s="386">
        <f t="shared" si="6"/>
        <v>0</v>
      </c>
      <c r="D292" s="385">
        <v>53</v>
      </c>
    </row>
    <row r="293" ht="15.95" customHeight="1" spans="1:4">
      <c r="A293" s="384" t="s">
        <v>659</v>
      </c>
      <c r="B293" s="385">
        <v>20</v>
      </c>
      <c r="C293" s="386">
        <f t="shared" si="6"/>
        <v>0</v>
      </c>
      <c r="D293" s="385">
        <v>20</v>
      </c>
    </row>
    <row r="294" ht="15.95" customHeight="1" spans="1:4">
      <c r="A294" s="384" t="s">
        <v>661</v>
      </c>
      <c r="B294" s="385"/>
      <c r="C294" s="386">
        <f t="shared" si="6"/>
        <v>0</v>
      </c>
      <c r="D294" s="385"/>
    </row>
    <row r="295" ht="15.95" customHeight="1" spans="1:4">
      <c r="A295" s="389" t="s">
        <v>663</v>
      </c>
      <c r="B295" s="385">
        <v>20</v>
      </c>
      <c r="C295" s="386">
        <f t="shared" si="6"/>
        <v>0</v>
      </c>
      <c r="D295" s="385">
        <v>20</v>
      </c>
    </row>
    <row r="296" ht="15.95" customHeight="1" spans="1:4">
      <c r="A296" s="387" t="s">
        <v>665</v>
      </c>
      <c r="B296" s="385"/>
      <c r="C296" s="386">
        <f t="shared" si="6"/>
        <v>0</v>
      </c>
      <c r="D296" s="385"/>
    </row>
    <row r="297" ht="15.95" customHeight="1" spans="1:4">
      <c r="A297" s="387" t="s">
        <v>667</v>
      </c>
      <c r="B297" s="385">
        <v>90</v>
      </c>
      <c r="C297" s="386">
        <f t="shared" ref="C297:C306" si="7">B297-D297</f>
        <v>0</v>
      </c>
      <c r="D297" s="385">
        <v>90</v>
      </c>
    </row>
    <row r="298" ht="15.95" customHeight="1" spans="1:4">
      <c r="A298" s="387" t="s">
        <v>669</v>
      </c>
      <c r="B298" s="385">
        <v>10</v>
      </c>
      <c r="C298" s="386">
        <f t="shared" si="7"/>
        <v>0</v>
      </c>
      <c r="D298" s="385">
        <v>10</v>
      </c>
    </row>
    <row r="299" ht="15.95" customHeight="1" spans="1:4">
      <c r="A299" s="387" t="s">
        <v>306</v>
      </c>
      <c r="B299" s="385"/>
      <c r="C299" s="386">
        <f t="shared" si="7"/>
        <v>0</v>
      </c>
      <c r="D299" s="385"/>
    </row>
    <row r="300" ht="15.95" customHeight="1" spans="1:4">
      <c r="A300" s="387" t="s">
        <v>223</v>
      </c>
      <c r="B300" s="385"/>
      <c r="C300" s="386">
        <f t="shared" si="7"/>
        <v>0</v>
      </c>
      <c r="D300" s="385"/>
    </row>
    <row r="301" ht="15.95" customHeight="1" spans="1:4">
      <c r="A301" s="384" t="s">
        <v>673</v>
      </c>
      <c r="B301" s="385"/>
      <c r="C301" s="386">
        <f t="shared" si="7"/>
        <v>0</v>
      </c>
      <c r="D301" s="385"/>
    </row>
    <row r="302" ht="15.95" customHeight="1" spans="1:4">
      <c r="A302" s="391" t="s">
        <v>675</v>
      </c>
      <c r="B302" s="383">
        <f>SUM(B303:B311)</f>
        <v>0</v>
      </c>
      <c r="C302" s="381">
        <f t="shared" si="7"/>
        <v>0</v>
      </c>
      <c r="D302" s="383">
        <f>SUM(D303:D311)</f>
        <v>0</v>
      </c>
    </row>
    <row r="303" ht="15.95" customHeight="1" spans="1:4">
      <c r="A303" s="384" t="s">
        <v>205</v>
      </c>
      <c r="B303" s="385"/>
      <c r="C303" s="386">
        <f t="shared" si="7"/>
        <v>0</v>
      </c>
      <c r="D303" s="385"/>
    </row>
    <row r="304" ht="15.95" customHeight="1" spans="1:4">
      <c r="A304" s="387" t="s">
        <v>207</v>
      </c>
      <c r="B304" s="385"/>
      <c r="C304" s="386">
        <f t="shared" si="7"/>
        <v>0</v>
      </c>
      <c r="D304" s="385"/>
    </row>
    <row r="305" ht="15.95" customHeight="1" spans="1:4">
      <c r="A305" s="387" t="s">
        <v>209</v>
      </c>
      <c r="B305" s="385"/>
      <c r="C305" s="386">
        <f t="shared" si="7"/>
        <v>0</v>
      </c>
      <c r="D305" s="385"/>
    </row>
    <row r="306" ht="15.95" customHeight="1" spans="1:4">
      <c r="A306" s="387" t="s">
        <v>680</v>
      </c>
      <c r="B306" s="385"/>
      <c r="C306" s="386">
        <f t="shared" si="7"/>
        <v>0</v>
      </c>
      <c r="D306" s="385"/>
    </row>
    <row r="307" ht="15.95" customHeight="1" spans="1:4">
      <c r="A307" s="388" t="s">
        <v>682</v>
      </c>
      <c r="B307" s="385"/>
      <c r="C307" s="386">
        <f t="shared" ref="C307:C349" si="8">B307-D307</f>
        <v>0</v>
      </c>
      <c r="D307" s="385"/>
    </row>
    <row r="308" ht="15.95" customHeight="1" spans="1:4">
      <c r="A308" s="384" t="s">
        <v>684</v>
      </c>
      <c r="B308" s="385"/>
      <c r="C308" s="386">
        <f t="shared" si="8"/>
        <v>0</v>
      </c>
      <c r="D308" s="385"/>
    </row>
    <row r="309" ht="15.95" customHeight="1" spans="1:4">
      <c r="A309" s="384" t="s">
        <v>306</v>
      </c>
      <c r="B309" s="385"/>
      <c r="C309" s="386">
        <f t="shared" si="8"/>
        <v>0</v>
      </c>
      <c r="D309" s="385"/>
    </row>
    <row r="310" ht="15.95" customHeight="1" spans="1:4">
      <c r="A310" s="384" t="s">
        <v>223</v>
      </c>
      <c r="B310" s="385"/>
      <c r="C310" s="386">
        <f t="shared" si="8"/>
        <v>0</v>
      </c>
      <c r="D310" s="385"/>
    </row>
    <row r="311" ht="15.95" customHeight="1" spans="1:4">
      <c r="A311" s="384" t="s">
        <v>688</v>
      </c>
      <c r="B311" s="385"/>
      <c r="C311" s="386">
        <f t="shared" si="8"/>
        <v>0</v>
      </c>
      <c r="D311" s="385"/>
    </row>
    <row r="312" ht="15.95" customHeight="1" spans="1:4">
      <c r="A312" s="390" t="s">
        <v>690</v>
      </c>
      <c r="B312" s="383">
        <f>SUM(B313:B321)</f>
        <v>0</v>
      </c>
      <c r="C312" s="381">
        <f t="shared" si="8"/>
        <v>0</v>
      </c>
      <c r="D312" s="383">
        <f>SUM(D313:D321)</f>
        <v>0</v>
      </c>
    </row>
    <row r="313" ht="15.95" customHeight="1" spans="1:4">
      <c r="A313" s="387" t="s">
        <v>205</v>
      </c>
      <c r="B313" s="385"/>
      <c r="C313" s="386">
        <f t="shared" si="8"/>
        <v>0</v>
      </c>
      <c r="D313" s="385"/>
    </row>
    <row r="314" ht="15.95" customHeight="1" spans="1:4">
      <c r="A314" s="387" t="s">
        <v>207</v>
      </c>
      <c r="B314" s="385"/>
      <c r="C314" s="386">
        <f t="shared" si="8"/>
        <v>0</v>
      </c>
      <c r="D314" s="385"/>
    </row>
    <row r="315" ht="15.95" customHeight="1" spans="1:4">
      <c r="A315" s="384" t="s">
        <v>209</v>
      </c>
      <c r="B315" s="385"/>
      <c r="C315" s="386">
        <f t="shared" si="8"/>
        <v>0</v>
      </c>
      <c r="D315" s="385"/>
    </row>
    <row r="316" ht="15.95" customHeight="1" spans="1:4">
      <c r="A316" s="384" t="s">
        <v>695</v>
      </c>
      <c r="B316" s="385"/>
      <c r="C316" s="386">
        <f t="shared" si="8"/>
        <v>0</v>
      </c>
      <c r="D316" s="385"/>
    </row>
    <row r="317" ht="15.95" customHeight="1" spans="1:4">
      <c r="A317" s="384" t="s">
        <v>697</v>
      </c>
      <c r="B317" s="385"/>
      <c r="C317" s="386">
        <f t="shared" si="8"/>
        <v>0</v>
      </c>
      <c r="D317" s="385"/>
    </row>
    <row r="318" ht="15.95" customHeight="1" spans="1:4">
      <c r="A318" s="387" t="s">
        <v>699</v>
      </c>
      <c r="B318" s="385"/>
      <c r="C318" s="386">
        <f t="shared" si="8"/>
        <v>0</v>
      </c>
      <c r="D318" s="385"/>
    </row>
    <row r="319" ht="15.95" customHeight="1" spans="1:4">
      <c r="A319" s="387" t="s">
        <v>306</v>
      </c>
      <c r="B319" s="385"/>
      <c r="C319" s="386">
        <f t="shared" si="8"/>
        <v>0</v>
      </c>
      <c r="D319" s="385"/>
    </row>
    <row r="320" ht="15.95" customHeight="1" spans="1:4">
      <c r="A320" s="387" t="s">
        <v>223</v>
      </c>
      <c r="B320" s="385"/>
      <c r="C320" s="386">
        <f t="shared" si="8"/>
        <v>0</v>
      </c>
      <c r="D320" s="385"/>
    </row>
    <row r="321" ht="15.95" customHeight="1" spans="1:4">
      <c r="A321" s="387" t="s">
        <v>703</v>
      </c>
      <c r="B321" s="385"/>
      <c r="C321" s="386">
        <f t="shared" si="8"/>
        <v>0</v>
      </c>
      <c r="D321" s="385"/>
    </row>
    <row r="322" ht="15.95" customHeight="1" spans="1:4">
      <c r="A322" s="380" t="s">
        <v>705</v>
      </c>
      <c r="B322" s="383">
        <f>SUM(B323:B329)</f>
        <v>0</v>
      </c>
      <c r="C322" s="381">
        <f t="shared" si="8"/>
        <v>0</v>
      </c>
      <c r="D322" s="383">
        <f>SUM(D323:D329)</f>
        <v>0</v>
      </c>
    </row>
    <row r="323" ht="15.95" customHeight="1" spans="1:4">
      <c r="A323" s="384" t="s">
        <v>205</v>
      </c>
      <c r="B323" s="385"/>
      <c r="C323" s="386">
        <f t="shared" si="8"/>
        <v>0</v>
      </c>
      <c r="D323" s="385"/>
    </row>
    <row r="324" ht="15.95" customHeight="1" spans="1:4">
      <c r="A324" s="384" t="s">
        <v>207</v>
      </c>
      <c r="B324" s="385"/>
      <c r="C324" s="386">
        <f t="shared" si="8"/>
        <v>0</v>
      </c>
      <c r="D324" s="385"/>
    </row>
    <row r="325" ht="15.95" customHeight="1" spans="1:4">
      <c r="A325" s="389" t="s">
        <v>209</v>
      </c>
      <c r="B325" s="385"/>
      <c r="C325" s="386">
        <f t="shared" si="8"/>
        <v>0</v>
      </c>
      <c r="D325" s="385"/>
    </row>
    <row r="326" ht="15.95" customHeight="1" spans="1:4">
      <c r="A326" s="392" t="s">
        <v>710</v>
      </c>
      <c r="B326" s="385"/>
      <c r="C326" s="386">
        <f t="shared" si="8"/>
        <v>0</v>
      </c>
      <c r="D326" s="385"/>
    </row>
    <row r="327" ht="15.95" customHeight="1" spans="1:4">
      <c r="A327" s="387" t="s">
        <v>712</v>
      </c>
      <c r="B327" s="385"/>
      <c r="C327" s="386">
        <f t="shared" si="8"/>
        <v>0</v>
      </c>
      <c r="D327" s="385"/>
    </row>
    <row r="328" ht="15.95" customHeight="1" spans="1:4">
      <c r="A328" s="387" t="s">
        <v>223</v>
      </c>
      <c r="B328" s="385"/>
      <c r="C328" s="386">
        <f t="shared" si="8"/>
        <v>0</v>
      </c>
      <c r="D328" s="385"/>
    </row>
    <row r="329" ht="15.95" customHeight="1" spans="1:4">
      <c r="A329" s="384" t="s">
        <v>715</v>
      </c>
      <c r="B329" s="385"/>
      <c r="C329" s="386">
        <f t="shared" si="8"/>
        <v>0</v>
      </c>
      <c r="D329" s="385"/>
    </row>
    <row r="330" ht="15.95" customHeight="1" spans="1:4">
      <c r="A330" s="382" t="s">
        <v>717</v>
      </c>
      <c r="B330" s="383">
        <f>SUM(B331:B335)</f>
        <v>0</v>
      </c>
      <c r="C330" s="381">
        <f t="shared" si="8"/>
        <v>0</v>
      </c>
      <c r="D330" s="383">
        <f>SUM(D331:D335)</f>
        <v>0</v>
      </c>
    </row>
    <row r="331" ht="15.95" customHeight="1" spans="1:4">
      <c r="A331" s="384" t="s">
        <v>205</v>
      </c>
      <c r="B331" s="385"/>
      <c r="C331" s="386">
        <f t="shared" si="8"/>
        <v>0</v>
      </c>
      <c r="D331" s="385"/>
    </row>
    <row r="332" ht="15.95" customHeight="1" spans="1:4">
      <c r="A332" s="387" t="s">
        <v>207</v>
      </c>
      <c r="B332" s="385"/>
      <c r="C332" s="386">
        <f t="shared" si="8"/>
        <v>0</v>
      </c>
      <c r="D332" s="385"/>
    </row>
    <row r="333" ht="15.95" customHeight="1" spans="1:4">
      <c r="A333" s="384" t="s">
        <v>306</v>
      </c>
      <c r="B333" s="385"/>
      <c r="C333" s="386">
        <f t="shared" si="8"/>
        <v>0</v>
      </c>
      <c r="D333" s="385"/>
    </row>
    <row r="334" ht="15.95" customHeight="1" spans="1:4">
      <c r="A334" s="387" t="s">
        <v>722</v>
      </c>
      <c r="B334" s="385"/>
      <c r="C334" s="386">
        <f t="shared" si="8"/>
        <v>0</v>
      </c>
      <c r="D334" s="385"/>
    </row>
    <row r="335" ht="15.95" customHeight="1" spans="1:4">
      <c r="A335" s="384" t="s">
        <v>724</v>
      </c>
      <c r="B335" s="385"/>
      <c r="C335" s="386">
        <f t="shared" si="8"/>
        <v>0</v>
      </c>
      <c r="D335" s="385"/>
    </row>
    <row r="336" ht="15.95" customHeight="1" spans="1:4">
      <c r="A336" s="384" t="s">
        <v>726</v>
      </c>
      <c r="B336" s="385">
        <f>SUM(B337)</f>
        <v>0</v>
      </c>
      <c r="C336" s="386">
        <f t="shared" si="8"/>
        <v>0</v>
      </c>
      <c r="D336" s="385">
        <f>SUM(D337)</f>
        <v>0</v>
      </c>
    </row>
    <row r="337" ht="15.95" customHeight="1" spans="1:4">
      <c r="A337" s="384" t="s">
        <v>730</v>
      </c>
      <c r="B337" s="385"/>
      <c r="C337" s="386">
        <f t="shared" si="8"/>
        <v>0</v>
      </c>
      <c r="D337" s="385"/>
    </row>
    <row r="338" ht="15.95" customHeight="1" spans="1:4">
      <c r="A338" s="380" t="s">
        <v>732</v>
      </c>
      <c r="B338" s="383">
        <f>SUM(B339,B344,B351,B357,B363,B367,B371,B375,B381,B388)</f>
        <v>63361</v>
      </c>
      <c r="C338" s="381">
        <f t="shared" si="8"/>
        <v>53885</v>
      </c>
      <c r="D338" s="383">
        <f>SUM(D339,D344,D351,D357,D363,D367,D371,D375,D381,D388)</f>
        <v>9476</v>
      </c>
    </row>
    <row r="339" ht="15.95" customHeight="1" spans="1:4">
      <c r="A339" s="390" t="s">
        <v>734</v>
      </c>
      <c r="B339" s="383">
        <f>SUM(B340:B343)</f>
        <v>706</v>
      </c>
      <c r="C339" s="381">
        <f t="shared" si="8"/>
        <v>706</v>
      </c>
      <c r="D339" s="383">
        <f>SUM(D340:D343)</f>
        <v>0</v>
      </c>
    </row>
    <row r="340" ht="15.95" customHeight="1" spans="1:4">
      <c r="A340" s="384" t="s">
        <v>205</v>
      </c>
      <c r="B340" s="385">
        <v>706</v>
      </c>
      <c r="C340" s="386">
        <f t="shared" si="8"/>
        <v>706</v>
      </c>
      <c r="D340" s="385"/>
    </row>
    <row r="341" ht="15.95" customHeight="1" spans="1:4">
      <c r="A341" s="384" t="s">
        <v>207</v>
      </c>
      <c r="B341" s="385"/>
      <c r="C341" s="386">
        <f t="shared" si="8"/>
        <v>0</v>
      </c>
      <c r="D341" s="385"/>
    </row>
    <row r="342" ht="15.95" customHeight="1" spans="1:4">
      <c r="A342" s="384" t="s">
        <v>209</v>
      </c>
      <c r="B342" s="385"/>
      <c r="C342" s="386">
        <f t="shared" si="8"/>
        <v>0</v>
      </c>
      <c r="D342" s="385"/>
    </row>
    <row r="343" ht="15.95" customHeight="1" spans="1:4">
      <c r="A343" s="392" t="s">
        <v>739</v>
      </c>
      <c r="B343" s="385"/>
      <c r="C343" s="386">
        <f t="shared" si="8"/>
        <v>0</v>
      </c>
      <c r="D343" s="385"/>
    </row>
    <row r="344" ht="15.95" customHeight="1" spans="1:4">
      <c r="A344" s="382" t="s">
        <v>741</v>
      </c>
      <c r="B344" s="383">
        <f>SUM(B345:B350)</f>
        <v>54689</v>
      </c>
      <c r="C344" s="381">
        <f t="shared" si="8"/>
        <v>51520</v>
      </c>
      <c r="D344" s="383">
        <f>SUM(D345:D350)</f>
        <v>3169</v>
      </c>
    </row>
    <row r="345" ht="15.95" customHeight="1" spans="1:4">
      <c r="A345" s="384" t="s">
        <v>743</v>
      </c>
      <c r="B345" s="385">
        <v>589</v>
      </c>
      <c r="C345" s="386">
        <f t="shared" si="8"/>
        <v>589</v>
      </c>
      <c r="D345" s="385"/>
    </row>
    <row r="346" ht="15.95" customHeight="1" spans="1:4">
      <c r="A346" s="384" t="s">
        <v>745</v>
      </c>
      <c r="B346" s="385">
        <v>33756</v>
      </c>
      <c r="C346" s="386">
        <f t="shared" si="8"/>
        <v>32727</v>
      </c>
      <c r="D346" s="385">
        <v>1029</v>
      </c>
    </row>
    <row r="347" ht="15.95" customHeight="1" spans="1:4">
      <c r="A347" s="387" t="s">
        <v>747</v>
      </c>
      <c r="B347" s="385">
        <v>4500</v>
      </c>
      <c r="C347" s="386">
        <f t="shared" si="8"/>
        <v>4500</v>
      </c>
      <c r="D347" s="385"/>
    </row>
    <row r="348" ht="15.95" customHeight="1" spans="1:4">
      <c r="A348" s="387" t="s">
        <v>749</v>
      </c>
      <c r="B348" s="385">
        <v>6858</v>
      </c>
      <c r="C348" s="386">
        <f t="shared" si="8"/>
        <v>4718</v>
      </c>
      <c r="D348" s="385">
        <v>2140</v>
      </c>
    </row>
    <row r="349" ht="15.95" customHeight="1" spans="1:4">
      <c r="A349" s="387" t="s">
        <v>751</v>
      </c>
      <c r="B349" s="385"/>
      <c r="C349" s="386">
        <f t="shared" si="8"/>
        <v>0</v>
      </c>
      <c r="D349" s="385"/>
    </row>
    <row r="350" ht="15.95" customHeight="1" spans="1:4">
      <c r="A350" s="384" t="s">
        <v>753</v>
      </c>
      <c r="B350" s="385">
        <v>8986</v>
      </c>
      <c r="C350" s="386">
        <f t="shared" ref="C350:C368" si="9">B350-D350</f>
        <v>8986</v>
      </c>
      <c r="D350" s="385"/>
    </row>
    <row r="351" ht="15.95" customHeight="1" spans="1:4">
      <c r="A351" s="382" t="s">
        <v>755</v>
      </c>
      <c r="B351" s="383">
        <f>SUM(B352:B356)</f>
        <v>779</v>
      </c>
      <c r="C351" s="381">
        <f t="shared" si="9"/>
        <v>779</v>
      </c>
      <c r="D351" s="383">
        <f>SUM(D352:D356)</f>
        <v>0</v>
      </c>
    </row>
    <row r="352" ht="15.95" customHeight="1" spans="1:4">
      <c r="A352" s="384" t="s">
        <v>757</v>
      </c>
      <c r="B352" s="385"/>
      <c r="C352" s="386">
        <f t="shared" si="9"/>
        <v>0</v>
      </c>
      <c r="D352" s="385"/>
    </row>
    <row r="353" ht="15.95" customHeight="1" spans="1:4">
      <c r="A353" s="384" t="s">
        <v>759</v>
      </c>
      <c r="B353" s="385">
        <v>779</v>
      </c>
      <c r="C353" s="386">
        <f t="shared" si="9"/>
        <v>779</v>
      </c>
      <c r="D353" s="385"/>
    </row>
    <row r="354" ht="15.95" customHeight="1" spans="1:4">
      <c r="A354" s="384" t="s">
        <v>761</v>
      </c>
      <c r="B354" s="385"/>
      <c r="C354" s="386">
        <f t="shared" si="9"/>
        <v>0</v>
      </c>
      <c r="D354" s="385"/>
    </row>
    <row r="355" ht="15.95" customHeight="1" spans="1:4">
      <c r="A355" s="387" t="s">
        <v>763</v>
      </c>
      <c r="B355" s="385"/>
      <c r="C355" s="386">
        <f t="shared" si="9"/>
        <v>0</v>
      </c>
      <c r="D355" s="385"/>
    </row>
    <row r="356" ht="15.95" customHeight="1" spans="1:4">
      <c r="A356" s="387" t="s">
        <v>765</v>
      </c>
      <c r="B356" s="385"/>
      <c r="C356" s="386">
        <f t="shared" si="9"/>
        <v>0</v>
      </c>
      <c r="D356" s="385"/>
    </row>
    <row r="357" ht="15.95" customHeight="1" spans="1:4">
      <c r="A357" s="380" t="s">
        <v>767</v>
      </c>
      <c r="B357" s="383">
        <f>SUM(B358:B362)</f>
        <v>360</v>
      </c>
      <c r="C357" s="381">
        <f t="shared" si="9"/>
        <v>360</v>
      </c>
      <c r="D357" s="383">
        <f>SUM(D358:D362)</f>
        <v>0</v>
      </c>
    </row>
    <row r="358" ht="15.95" customHeight="1" spans="1:4">
      <c r="A358" s="384" t="s">
        <v>769</v>
      </c>
      <c r="B358" s="385"/>
      <c r="C358" s="386">
        <f t="shared" si="9"/>
        <v>0</v>
      </c>
      <c r="D358" s="385"/>
    </row>
    <row r="359" ht="15.95" customHeight="1" spans="1:4">
      <c r="A359" s="384" t="s">
        <v>771</v>
      </c>
      <c r="B359" s="385">
        <v>360</v>
      </c>
      <c r="C359" s="386">
        <f t="shared" si="9"/>
        <v>360</v>
      </c>
      <c r="D359" s="385"/>
    </row>
    <row r="360" ht="15.95" customHeight="1" spans="1:4">
      <c r="A360" s="384" t="s">
        <v>773</v>
      </c>
      <c r="B360" s="385"/>
      <c r="C360" s="386">
        <f t="shared" si="9"/>
        <v>0</v>
      </c>
      <c r="D360" s="385"/>
    </row>
    <row r="361" ht="15.95" customHeight="1" spans="1:4">
      <c r="A361" s="387" t="s">
        <v>775</v>
      </c>
      <c r="B361" s="385"/>
      <c r="C361" s="386">
        <f t="shared" si="9"/>
        <v>0</v>
      </c>
      <c r="D361" s="385"/>
    </row>
    <row r="362" ht="15.95" customHeight="1" spans="1:4">
      <c r="A362" s="387" t="s">
        <v>777</v>
      </c>
      <c r="B362" s="385"/>
      <c r="C362" s="386">
        <f t="shared" si="9"/>
        <v>0</v>
      </c>
      <c r="D362" s="385"/>
    </row>
    <row r="363" ht="15.95" customHeight="1" spans="1:4">
      <c r="A363" s="390" t="s">
        <v>779</v>
      </c>
      <c r="B363" s="383">
        <f>SUM(B364:B366)</f>
        <v>0</v>
      </c>
      <c r="C363" s="381">
        <f t="shared" si="9"/>
        <v>0</v>
      </c>
      <c r="D363" s="383">
        <f>SUM(D364:D366)</f>
        <v>0</v>
      </c>
    </row>
    <row r="364" ht="15.95" customHeight="1" spans="1:4">
      <c r="A364" s="384" t="s">
        <v>781</v>
      </c>
      <c r="B364" s="385"/>
      <c r="C364" s="386">
        <f t="shared" si="9"/>
        <v>0</v>
      </c>
      <c r="D364" s="385"/>
    </row>
    <row r="365" ht="15.95" customHeight="1" spans="1:4">
      <c r="A365" s="384" t="s">
        <v>783</v>
      </c>
      <c r="B365" s="385"/>
      <c r="C365" s="386">
        <f t="shared" si="9"/>
        <v>0</v>
      </c>
      <c r="D365" s="385"/>
    </row>
    <row r="366" ht="15.95" customHeight="1" spans="1:4">
      <c r="A366" s="384" t="s">
        <v>785</v>
      </c>
      <c r="B366" s="385"/>
      <c r="C366" s="386">
        <f t="shared" si="9"/>
        <v>0</v>
      </c>
      <c r="D366" s="385"/>
    </row>
    <row r="367" ht="15.95" customHeight="1" spans="1:4">
      <c r="A367" s="390" t="s">
        <v>787</v>
      </c>
      <c r="B367" s="383">
        <f>SUM(B368:B370)</f>
        <v>0</v>
      </c>
      <c r="C367" s="381">
        <f t="shared" si="9"/>
        <v>0</v>
      </c>
      <c r="D367" s="383">
        <f>SUM(D368:D370)</f>
        <v>0</v>
      </c>
    </row>
    <row r="368" ht="15.95" customHeight="1" spans="1:4">
      <c r="A368" s="387" t="s">
        <v>789</v>
      </c>
      <c r="B368" s="385"/>
      <c r="C368" s="386">
        <f t="shared" si="9"/>
        <v>0</v>
      </c>
      <c r="D368" s="385"/>
    </row>
    <row r="369" ht="15.95" customHeight="1" spans="1:4">
      <c r="A369" s="387" t="s">
        <v>791</v>
      </c>
      <c r="B369" s="385"/>
      <c r="C369" s="386">
        <f t="shared" ref="C369:C401" si="10">B369-D369</f>
        <v>0</v>
      </c>
      <c r="D369" s="385"/>
    </row>
    <row r="370" ht="15.95" customHeight="1" spans="1:4">
      <c r="A370" s="388" t="s">
        <v>793</v>
      </c>
      <c r="B370" s="385"/>
      <c r="C370" s="386">
        <f t="shared" si="10"/>
        <v>0</v>
      </c>
      <c r="D370" s="385"/>
    </row>
    <row r="371" ht="15.95" customHeight="1" spans="1:4">
      <c r="A371" s="382" t="s">
        <v>795</v>
      </c>
      <c r="B371" s="383">
        <f>SUM(B372:B374)</f>
        <v>184</v>
      </c>
      <c r="C371" s="381">
        <f t="shared" si="10"/>
        <v>184</v>
      </c>
      <c r="D371" s="383">
        <f>SUM(D372:D374)</f>
        <v>0</v>
      </c>
    </row>
    <row r="372" ht="15.95" customHeight="1" spans="1:4">
      <c r="A372" s="384" t="s">
        <v>797</v>
      </c>
      <c r="B372" s="385">
        <v>184</v>
      </c>
      <c r="C372" s="386">
        <f t="shared" si="10"/>
        <v>184</v>
      </c>
      <c r="D372" s="385"/>
    </row>
    <row r="373" ht="15.95" customHeight="1" spans="1:4">
      <c r="A373" s="384" t="s">
        <v>799</v>
      </c>
      <c r="B373" s="385"/>
      <c r="C373" s="386">
        <f t="shared" si="10"/>
        <v>0</v>
      </c>
      <c r="D373" s="385"/>
    </row>
    <row r="374" ht="15.95" customHeight="1" spans="1:4">
      <c r="A374" s="387" t="s">
        <v>801</v>
      </c>
      <c r="B374" s="385"/>
      <c r="C374" s="386">
        <f t="shared" si="10"/>
        <v>0</v>
      </c>
      <c r="D374" s="385"/>
    </row>
    <row r="375" ht="15.95" customHeight="1" spans="1:4">
      <c r="A375" s="390" t="s">
        <v>803</v>
      </c>
      <c r="B375" s="383">
        <f>SUM(B376:B380)</f>
        <v>166</v>
      </c>
      <c r="C375" s="381">
        <f t="shared" si="10"/>
        <v>166</v>
      </c>
      <c r="D375" s="383">
        <f>SUM(D376:D380)</f>
        <v>0</v>
      </c>
    </row>
    <row r="376" ht="15.95" customHeight="1" spans="1:4">
      <c r="A376" s="387" t="s">
        <v>805</v>
      </c>
      <c r="B376" s="385">
        <v>166</v>
      </c>
      <c r="C376" s="386">
        <f t="shared" si="10"/>
        <v>166</v>
      </c>
      <c r="D376" s="385"/>
    </row>
    <row r="377" ht="15.95" customHeight="1" spans="1:4">
      <c r="A377" s="384" t="s">
        <v>807</v>
      </c>
      <c r="B377" s="385"/>
      <c r="C377" s="386">
        <f t="shared" si="10"/>
        <v>0</v>
      </c>
      <c r="D377" s="385"/>
    </row>
    <row r="378" ht="15.95" customHeight="1" spans="1:4">
      <c r="A378" s="384" t="s">
        <v>809</v>
      </c>
      <c r="B378" s="385"/>
      <c r="C378" s="386">
        <f t="shared" si="10"/>
        <v>0</v>
      </c>
      <c r="D378" s="385"/>
    </row>
    <row r="379" ht="15.95" customHeight="1" spans="1:4">
      <c r="A379" s="384" t="s">
        <v>811</v>
      </c>
      <c r="B379" s="385"/>
      <c r="C379" s="386">
        <f t="shared" si="10"/>
        <v>0</v>
      </c>
      <c r="D379" s="385"/>
    </row>
    <row r="380" ht="15.95" customHeight="1" spans="1:4">
      <c r="A380" s="384" t="s">
        <v>813</v>
      </c>
      <c r="B380" s="385"/>
      <c r="C380" s="386">
        <f t="shared" si="10"/>
        <v>0</v>
      </c>
      <c r="D380" s="385"/>
    </row>
    <row r="381" ht="15.95" customHeight="1" spans="1:4">
      <c r="A381" s="382" t="s">
        <v>815</v>
      </c>
      <c r="B381" s="383">
        <f>SUM(B382:B387)</f>
        <v>5474</v>
      </c>
      <c r="C381" s="381">
        <f t="shared" si="10"/>
        <v>0</v>
      </c>
      <c r="D381" s="383">
        <f>SUM(D382:D387)</f>
        <v>5474</v>
      </c>
    </row>
    <row r="382" ht="15.95" customHeight="1" spans="1:4">
      <c r="A382" s="387" t="s">
        <v>817</v>
      </c>
      <c r="B382" s="385">
        <v>5474</v>
      </c>
      <c r="C382" s="386">
        <f t="shared" si="10"/>
        <v>0</v>
      </c>
      <c r="D382" s="385">
        <v>5474</v>
      </c>
    </row>
    <row r="383" ht="15.95" customHeight="1" spans="1:4">
      <c r="A383" s="387" t="s">
        <v>819</v>
      </c>
      <c r="B383" s="385"/>
      <c r="C383" s="386">
        <f t="shared" si="10"/>
        <v>0</v>
      </c>
      <c r="D383" s="385"/>
    </row>
    <row r="384" ht="15.95" customHeight="1" spans="1:4">
      <c r="A384" s="387" t="s">
        <v>821</v>
      </c>
      <c r="B384" s="385"/>
      <c r="C384" s="386">
        <f t="shared" si="10"/>
        <v>0</v>
      </c>
      <c r="D384" s="385"/>
    </row>
    <row r="385" ht="15.95" customHeight="1" spans="1:4">
      <c r="A385" s="388" t="s">
        <v>823</v>
      </c>
      <c r="B385" s="385"/>
      <c r="C385" s="386">
        <f t="shared" si="10"/>
        <v>0</v>
      </c>
      <c r="D385" s="385"/>
    </row>
    <row r="386" ht="15.95" customHeight="1" spans="1:4">
      <c r="A386" s="384" t="s">
        <v>825</v>
      </c>
      <c r="B386" s="385"/>
      <c r="C386" s="386">
        <f t="shared" si="10"/>
        <v>0</v>
      </c>
      <c r="D386" s="385"/>
    </row>
    <row r="387" ht="15.95" customHeight="1" spans="1:4">
      <c r="A387" s="384" t="s">
        <v>827</v>
      </c>
      <c r="B387" s="385"/>
      <c r="C387" s="386">
        <f t="shared" si="10"/>
        <v>0</v>
      </c>
      <c r="D387" s="385"/>
    </row>
    <row r="388" ht="15.95" customHeight="1" spans="1:4">
      <c r="A388" s="382" t="s">
        <v>829</v>
      </c>
      <c r="B388" s="383">
        <v>1003</v>
      </c>
      <c r="C388" s="381">
        <f t="shared" si="10"/>
        <v>170</v>
      </c>
      <c r="D388" s="383">
        <v>833</v>
      </c>
    </row>
    <row r="389" ht="15.95" customHeight="1" spans="1:4">
      <c r="A389" s="380" t="s">
        <v>831</v>
      </c>
      <c r="B389" s="383">
        <f>SUM(B390,B395,B404,B410,B415,B420,B425,B432,B436,B440)</f>
        <v>498</v>
      </c>
      <c r="C389" s="381">
        <f t="shared" si="10"/>
        <v>62</v>
      </c>
      <c r="D389" s="383">
        <f>SUM(D390,D395,D404,D410,D415,D420,D425,D432,D436,D440)</f>
        <v>436</v>
      </c>
    </row>
    <row r="390" ht="15.95" customHeight="1" spans="1:4">
      <c r="A390" s="390" t="s">
        <v>833</v>
      </c>
      <c r="B390" s="383">
        <f>SUM(B391:B394)</f>
        <v>0</v>
      </c>
      <c r="C390" s="381">
        <f t="shared" si="10"/>
        <v>0</v>
      </c>
      <c r="D390" s="383">
        <f>SUM(D391:D394)</f>
        <v>0</v>
      </c>
    </row>
    <row r="391" ht="15.95" customHeight="1" spans="1:4">
      <c r="A391" s="384" t="s">
        <v>205</v>
      </c>
      <c r="B391" s="385"/>
      <c r="C391" s="386">
        <f t="shared" si="10"/>
        <v>0</v>
      </c>
      <c r="D391" s="385"/>
    </row>
    <row r="392" ht="15.95" customHeight="1" spans="1:4">
      <c r="A392" s="384" t="s">
        <v>207</v>
      </c>
      <c r="B392" s="385"/>
      <c r="C392" s="386">
        <f t="shared" si="10"/>
        <v>0</v>
      </c>
      <c r="D392" s="385"/>
    </row>
    <row r="393" ht="15.95" customHeight="1" spans="1:4">
      <c r="A393" s="384" t="s">
        <v>209</v>
      </c>
      <c r="B393" s="385"/>
      <c r="C393" s="386">
        <f t="shared" si="10"/>
        <v>0</v>
      </c>
      <c r="D393" s="385"/>
    </row>
    <row r="394" ht="15.95" customHeight="1" spans="1:4">
      <c r="A394" s="387" t="s">
        <v>838</v>
      </c>
      <c r="B394" s="385"/>
      <c r="C394" s="386">
        <f t="shared" si="10"/>
        <v>0</v>
      </c>
      <c r="D394" s="385"/>
    </row>
    <row r="395" ht="15.95" customHeight="1" spans="1:4">
      <c r="A395" s="382" t="s">
        <v>840</v>
      </c>
      <c r="B395" s="383">
        <f>SUM(B396:B403)</f>
        <v>0</v>
      </c>
      <c r="C395" s="381">
        <f t="shared" si="10"/>
        <v>0</v>
      </c>
      <c r="D395" s="383">
        <f>SUM(D396:D403)</f>
        <v>0</v>
      </c>
    </row>
    <row r="396" ht="15.95" customHeight="1" spans="1:4">
      <c r="A396" s="384" t="s">
        <v>842</v>
      </c>
      <c r="B396" s="385"/>
      <c r="C396" s="386">
        <f t="shared" si="10"/>
        <v>0</v>
      </c>
      <c r="D396" s="385"/>
    </row>
    <row r="397" ht="15.95" customHeight="1" spans="1:4">
      <c r="A397" s="388" t="s">
        <v>844</v>
      </c>
      <c r="B397" s="385"/>
      <c r="C397" s="386">
        <f t="shared" si="10"/>
        <v>0</v>
      </c>
      <c r="D397" s="385"/>
    </row>
    <row r="398" ht="15.95" customHeight="1" spans="1:4">
      <c r="A398" s="384" t="s">
        <v>846</v>
      </c>
      <c r="B398" s="385"/>
      <c r="C398" s="386">
        <f t="shared" si="10"/>
        <v>0</v>
      </c>
      <c r="D398" s="385"/>
    </row>
    <row r="399" ht="15.95" customHeight="1" spans="1:4">
      <c r="A399" s="384" t="s">
        <v>848</v>
      </c>
      <c r="B399" s="385"/>
      <c r="C399" s="386">
        <f t="shared" si="10"/>
        <v>0</v>
      </c>
      <c r="D399" s="385"/>
    </row>
    <row r="400" ht="15.95" customHeight="1" spans="1:4">
      <c r="A400" s="384" t="s">
        <v>850</v>
      </c>
      <c r="B400" s="385"/>
      <c r="C400" s="386">
        <f t="shared" si="10"/>
        <v>0</v>
      </c>
      <c r="D400" s="385"/>
    </row>
    <row r="401" ht="15.95" customHeight="1" spans="1:4">
      <c r="A401" s="387" t="s">
        <v>852</v>
      </c>
      <c r="B401" s="385"/>
      <c r="C401" s="386">
        <f t="shared" si="10"/>
        <v>0</v>
      </c>
      <c r="D401" s="385"/>
    </row>
    <row r="402" ht="15.95" customHeight="1" spans="1:4">
      <c r="A402" s="387" t="s">
        <v>854</v>
      </c>
      <c r="B402" s="385"/>
      <c r="C402" s="386"/>
      <c r="D402" s="385"/>
    </row>
    <row r="403" ht="15.95" customHeight="1" spans="1:4">
      <c r="A403" s="387" t="s">
        <v>856</v>
      </c>
      <c r="B403" s="385"/>
      <c r="C403" s="386">
        <f t="shared" ref="C403:C412" si="11">B403-D403</f>
        <v>0</v>
      </c>
      <c r="D403" s="385"/>
    </row>
    <row r="404" ht="15.95" customHeight="1" spans="1:4">
      <c r="A404" s="390" t="s">
        <v>858</v>
      </c>
      <c r="B404" s="383">
        <f>SUM(B405:B409)</f>
        <v>0</v>
      </c>
      <c r="C404" s="381">
        <f t="shared" si="11"/>
        <v>0</v>
      </c>
      <c r="D404" s="383">
        <f>SUM(D405:D409)</f>
        <v>0</v>
      </c>
    </row>
    <row r="405" ht="15.95" customHeight="1" spans="1:4">
      <c r="A405" s="384" t="s">
        <v>842</v>
      </c>
      <c r="B405" s="385"/>
      <c r="C405" s="386">
        <f t="shared" si="11"/>
        <v>0</v>
      </c>
      <c r="D405" s="385"/>
    </row>
    <row r="406" ht="15.95" customHeight="1" spans="1:4">
      <c r="A406" s="384" t="s">
        <v>861</v>
      </c>
      <c r="B406" s="385"/>
      <c r="C406" s="386">
        <f t="shared" si="11"/>
        <v>0</v>
      </c>
      <c r="D406" s="385"/>
    </row>
    <row r="407" ht="15.95" customHeight="1" spans="1:4">
      <c r="A407" s="384" t="s">
        <v>863</v>
      </c>
      <c r="B407" s="385"/>
      <c r="C407" s="386">
        <f t="shared" si="11"/>
        <v>0</v>
      </c>
      <c r="D407" s="385"/>
    </row>
    <row r="408" ht="15.95" customHeight="1" spans="1:4">
      <c r="A408" s="387" t="s">
        <v>865</v>
      </c>
      <c r="B408" s="385"/>
      <c r="C408" s="386">
        <f t="shared" si="11"/>
        <v>0</v>
      </c>
      <c r="D408" s="385"/>
    </row>
    <row r="409" ht="15.95" customHeight="1" spans="1:4">
      <c r="A409" s="387" t="s">
        <v>867</v>
      </c>
      <c r="B409" s="385"/>
      <c r="C409" s="386">
        <f t="shared" si="11"/>
        <v>0</v>
      </c>
      <c r="D409" s="385"/>
    </row>
    <row r="410" ht="15.95" customHeight="1" spans="1:4">
      <c r="A410" s="390" t="s">
        <v>869</v>
      </c>
      <c r="B410" s="383">
        <f>SUM(B411:B414)</f>
        <v>50</v>
      </c>
      <c r="C410" s="381">
        <f t="shared" si="11"/>
        <v>0</v>
      </c>
      <c r="D410" s="383">
        <f>SUM(D411:D414)</f>
        <v>50</v>
      </c>
    </row>
    <row r="411" ht="15.95" customHeight="1" spans="1:4">
      <c r="A411" s="388" t="s">
        <v>842</v>
      </c>
      <c r="B411" s="385"/>
      <c r="C411" s="386">
        <f t="shared" si="11"/>
        <v>0</v>
      </c>
      <c r="D411" s="385"/>
    </row>
    <row r="412" ht="15.95" customHeight="1" spans="1:4">
      <c r="A412" s="384" t="s">
        <v>872</v>
      </c>
      <c r="B412" s="385"/>
      <c r="C412" s="386">
        <f t="shared" si="11"/>
        <v>0</v>
      </c>
      <c r="D412" s="385"/>
    </row>
    <row r="413" ht="15.95" customHeight="1" spans="1:4">
      <c r="A413" s="384" t="s">
        <v>874</v>
      </c>
      <c r="B413" s="385"/>
      <c r="C413" s="386"/>
      <c r="D413" s="385"/>
    </row>
    <row r="414" ht="15.95" customHeight="1" spans="1:4">
      <c r="A414" s="387" t="s">
        <v>876</v>
      </c>
      <c r="B414" s="385">
        <v>50</v>
      </c>
      <c r="C414" s="386">
        <f t="shared" ref="C414:C434" si="12">B414-D414</f>
        <v>0</v>
      </c>
      <c r="D414" s="385">
        <v>50</v>
      </c>
    </row>
    <row r="415" ht="15.95" customHeight="1" spans="1:4">
      <c r="A415" s="390" t="s">
        <v>878</v>
      </c>
      <c r="B415" s="383">
        <f>SUM(B416:B419)</f>
        <v>0</v>
      </c>
      <c r="C415" s="381">
        <f t="shared" si="12"/>
        <v>0</v>
      </c>
      <c r="D415" s="383">
        <f>SUM(D416:D419)</f>
        <v>0</v>
      </c>
    </row>
    <row r="416" ht="15.95" customHeight="1" spans="1:4">
      <c r="A416" s="387" t="s">
        <v>842</v>
      </c>
      <c r="B416" s="385"/>
      <c r="C416" s="386">
        <f t="shared" si="12"/>
        <v>0</v>
      </c>
      <c r="D416" s="385"/>
    </row>
    <row r="417" ht="15.95" customHeight="1" spans="1:4">
      <c r="A417" s="384" t="s">
        <v>881</v>
      </c>
      <c r="B417" s="385"/>
      <c r="C417" s="386">
        <f t="shared" si="12"/>
        <v>0</v>
      </c>
      <c r="D417" s="385"/>
    </row>
    <row r="418" ht="15.95" customHeight="1" spans="1:4">
      <c r="A418" s="384" t="s">
        <v>883</v>
      </c>
      <c r="B418" s="385"/>
      <c r="C418" s="386">
        <f t="shared" si="12"/>
        <v>0</v>
      </c>
      <c r="D418" s="385"/>
    </row>
    <row r="419" ht="15.95" customHeight="1" spans="1:4">
      <c r="A419" s="384" t="s">
        <v>885</v>
      </c>
      <c r="B419" s="385"/>
      <c r="C419" s="386">
        <f t="shared" si="12"/>
        <v>0</v>
      </c>
      <c r="D419" s="385"/>
    </row>
    <row r="420" ht="15.95" customHeight="1" spans="1:4">
      <c r="A420" s="390" t="s">
        <v>887</v>
      </c>
      <c r="B420" s="383">
        <f>SUM(B421:B424)</f>
        <v>0</v>
      </c>
      <c r="C420" s="381">
        <f t="shared" si="12"/>
        <v>0</v>
      </c>
      <c r="D420" s="383">
        <f>SUM(D421:D424)</f>
        <v>0</v>
      </c>
    </row>
    <row r="421" ht="15.95" customHeight="1" spans="1:4">
      <c r="A421" s="387" t="s">
        <v>889</v>
      </c>
      <c r="B421" s="385"/>
      <c r="C421" s="386">
        <f t="shared" si="12"/>
        <v>0</v>
      </c>
      <c r="D421" s="385"/>
    </row>
    <row r="422" ht="15.95" customHeight="1" spans="1:4">
      <c r="A422" s="387" t="s">
        <v>891</v>
      </c>
      <c r="B422" s="385"/>
      <c r="C422" s="386">
        <f t="shared" si="12"/>
        <v>0</v>
      </c>
      <c r="D422" s="385"/>
    </row>
    <row r="423" ht="15.95" customHeight="1" spans="1:4">
      <c r="A423" s="387" t="s">
        <v>893</v>
      </c>
      <c r="B423" s="385"/>
      <c r="C423" s="386">
        <f t="shared" si="12"/>
        <v>0</v>
      </c>
      <c r="D423" s="385"/>
    </row>
    <row r="424" ht="15.95" customHeight="1" spans="1:4">
      <c r="A424" s="387" t="s">
        <v>895</v>
      </c>
      <c r="B424" s="385"/>
      <c r="C424" s="386">
        <f t="shared" si="12"/>
        <v>0</v>
      </c>
      <c r="D424" s="385"/>
    </row>
    <row r="425" ht="15.95" customHeight="1" spans="1:4">
      <c r="A425" s="382" t="s">
        <v>897</v>
      </c>
      <c r="B425" s="383">
        <f>SUM(B426:B431)</f>
        <v>88</v>
      </c>
      <c r="C425" s="381">
        <f t="shared" si="12"/>
        <v>62</v>
      </c>
      <c r="D425" s="383">
        <f>SUM(D426:D431)</f>
        <v>26</v>
      </c>
    </row>
    <row r="426" ht="15.95" customHeight="1" spans="1:4">
      <c r="A426" s="384" t="s">
        <v>842</v>
      </c>
      <c r="B426" s="385">
        <v>88</v>
      </c>
      <c r="C426" s="386">
        <f t="shared" si="12"/>
        <v>62</v>
      </c>
      <c r="D426" s="385">
        <v>26</v>
      </c>
    </row>
    <row r="427" ht="15.95" customHeight="1" spans="1:4">
      <c r="A427" s="387" t="s">
        <v>900</v>
      </c>
      <c r="B427" s="385"/>
      <c r="C427" s="386">
        <f t="shared" si="12"/>
        <v>0</v>
      </c>
      <c r="D427" s="385"/>
    </row>
    <row r="428" ht="15.95" customHeight="1" spans="1:4">
      <c r="A428" s="387" t="s">
        <v>902</v>
      </c>
      <c r="B428" s="385"/>
      <c r="C428" s="386">
        <f t="shared" si="12"/>
        <v>0</v>
      </c>
      <c r="D428" s="385"/>
    </row>
    <row r="429" ht="15.95" customHeight="1" spans="1:4">
      <c r="A429" s="387" t="s">
        <v>904</v>
      </c>
      <c r="B429" s="385"/>
      <c r="C429" s="386">
        <f t="shared" si="12"/>
        <v>0</v>
      </c>
      <c r="D429" s="385"/>
    </row>
    <row r="430" ht="15.95" customHeight="1" spans="1:4">
      <c r="A430" s="384" t="s">
        <v>906</v>
      </c>
      <c r="B430" s="385"/>
      <c r="C430" s="386">
        <f t="shared" si="12"/>
        <v>0</v>
      </c>
      <c r="D430" s="385"/>
    </row>
    <row r="431" ht="15.95" customHeight="1" spans="1:4">
      <c r="A431" s="384" t="s">
        <v>908</v>
      </c>
      <c r="B431" s="385"/>
      <c r="C431" s="386">
        <f t="shared" si="12"/>
        <v>0</v>
      </c>
      <c r="D431" s="385"/>
    </row>
    <row r="432" ht="15.95" customHeight="1" spans="1:4">
      <c r="A432" s="382" t="s">
        <v>910</v>
      </c>
      <c r="B432" s="383">
        <f>SUM(B433:B435)</f>
        <v>0</v>
      </c>
      <c r="C432" s="381">
        <f t="shared" si="12"/>
        <v>0</v>
      </c>
      <c r="D432" s="383">
        <f>SUM(D433:D435)</f>
        <v>0</v>
      </c>
    </row>
    <row r="433" ht="15.95" customHeight="1" spans="1:4">
      <c r="A433" s="387" t="s">
        <v>912</v>
      </c>
      <c r="B433" s="385"/>
      <c r="C433" s="386">
        <f t="shared" si="12"/>
        <v>0</v>
      </c>
      <c r="D433" s="385"/>
    </row>
    <row r="434" ht="15.95" customHeight="1" spans="1:4">
      <c r="A434" s="387" t="s">
        <v>914</v>
      </c>
      <c r="B434" s="385"/>
      <c r="C434" s="386">
        <f t="shared" si="12"/>
        <v>0</v>
      </c>
      <c r="D434" s="385"/>
    </row>
    <row r="435" ht="15.95" customHeight="1" spans="1:4">
      <c r="A435" s="387" t="s">
        <v>916</v>
      </c>
      <c r="B435" s="385"/>
      <c r="C435" s="386">
        <f t="shared" ref="C435:C494" si="13">B435-D435</f>
        <v>0</v>
      </c>
      <c r="D435" s="385"/>
    </row>
    <row r="436" ht="15.95" customHeight="1" spans="1:4">
      <c r="A436" s="380" t="s">
        <v>918</v>
      </c>
      <c r="B436" s="383">
        <f>SUM(B437:B439)</f>
        <v>0</v>
      </c>
      <c r="C436" s="381">
        <f t="shared" si="13"/>
        <v>0</v>
      </c>
      <c r="D436" s="383">
        <f>SUM(D437:D439)</f>
        <v>0</v>
      </c>
    </row>
    <row r="437" ht="15.95" customHeight="1" spans="1:4">
      <c r="A437" s="387" t="s">
        <v>920</v>
      </c>
      <c r="B437" s="385"/>
      <c r="C437" s="386">
        <f t="shared" si="13"/>
        <v>0</v>
      </c>
      <c r="D437" s="385"/>
    </row>
    <row r="438" ht="15.95" customHeight="1" spans="1:4">
      <c r="A438" s="387" t="s">
        <v>922</v>
      </c>
      <c r="B438" s="385"/>
      <c r="C438" s="386">
        <f t="shared" si="13"/>
        <v>0</v>
      </c>
      <c r="D438" s="385"/>
    </row>
    <row r="439" ht="15.95" customHeight="1" spans="1:4">
      <c r="A439" s="387" t="s">
        <v>924</v>
      </c>
      <c r="B439" s="385"/>
      <c r="C439" s="386">
        <f t="shared" si="13"/>
        <v>0</v>
      </c>
      <c r="D439" s="385"/>
    </row>
    <row r="440" ht="15.95" customHeight="1" spans="1:4">
      <c r="A440" s="382" t="s">
        <v>926</v>
      </c>
      <c r="B440" s="383">
        <f>SUM(B441:B444)</f>
        <v>360</v>
      </c>
      <c r="C440" s="381">
        <f t="shared" si="13"/>
        <v>0</v>
      </c>
      <c r="D440" s="383">
        <f>SUM(D441:D444)</f>
        <v>360</v>
      </c>
    </row>
    <row r="441" ht="15.95" customHeight="1" spans="1:4">
      <c r="A441" s="384" t="s">
        <v>928</v>
      </c>
      <c r="B441" s="385"/>
      <c r="C441" s="386">
        <f t="shared" si="13"/>
        <v>0</v>
      </c>
      <c r="D441" s="385"/>
    </row>
    <row r="442" ht="15.95" customHeight="1" spans="1:4">
      <c r="A442" s="387" t="s">
        <v>930</v>
      </c>
      <c r="B442" s="385"/>
      <c r="C442" s="386">
        <f t="shared" si="13"/>
        <v>0</v>
      </c>
      <c r="D442" s="385"/>
    </row>
    <row r="443" ht="15.95" customHeight="1" spans="1:4">
      <c r="A443" s="387" t="s">
        <v>932</v>
      </c>
      <c r="B443" s="385"/>
      <c r="C443" s="386">
        <f t="shared" si="13"/>
        <v>0</v>
      </c>
      <c r="D443" s="385"/>
    </row>
    <row r="444" ht="15.95" customHeight="1" spans="1:4">
      <c r="A444" s="387" t="s">
        <v>934</v>
      </c>
      <c r="B444" s="385">
        <v>360</v>
      </c>
      <c r="C444" s="386">
        <f t="shared" si="13"/>
        <v>0</v>
      </c>
      <c r="D444" s="385">
        <v>360</v>
      </c>
    </row>
    <row r="445" ht="15.95" customHeight="1" spans="1:4">
      <c r="A445" s="380" t="s">
        <v>936</v>
      </c>
      <c r="B445" s="383">
        <f>SUM(B446,B462,B470,B481,B490,B498)</f>
        <v>1761</v>
      </c>
      <c r="C445" s="381">
        <f t="shared" si="13"/>
        <v>1644</v>
      </c>
      <c r="D445" s="383">
        <f>SUM(D446,D462,D470,D481,D490,D498)</f>
        <v>117</v>
      </c>
    </row>
    <row r="446" ht="15.95" customHeight="1" spans="1:4">
      <c r="A446" s="380" t="s">
        <v>938</v>
      </c>
      <c r="B446" s="383">
        <f>SUM(B447:B461)</f>
        <v>610</v>
      </c>
      <c r="C446" s="381">
        <f t="shared" si="13"/>
        <v>513</v>
      </c>
      <c r="D446" s="383">
        <f>SUM(D447:D461)</f>
        <v>97</v>
      </c>
    </row>
    <row r="447" ht="15.95" customHeight="1" spans="1:4">
      <c r="A447" s="388" t="s">
        <v>205</v>
      </c>
      <c r="B447" s="385">
        <v>416</v>
      </c>
      <c r="C447" s="386">
        <f t="shared" si="13"/>
        <v>391</v>
      </c>
      <c r="D447" s="385">
        <v>25</v>
      </c>
    </row>
    <row r="448" ht="15.95" customHeight="1" spans="1:4">
      <c r="A448" s="388" t="s">
        <v>207</v>
      </c>
      <c r="B448" s="385"/>
      <c r="C448" s="386">
        <f t="shared" si="13"/>
        <v>0</v>
      </c>
      <c r="D448" s="385"/>
    </row>
    <row r="449" ht="15.95" customHeight="1" spans="1:4">
      <c r="A449" s="388" t="s">
        <v>209</v>
      </c>
      <c r="B449" s="385"/>
      <c r="C449" s="386">
        <f t="shared" si="13"/>
        <v>0</v>
      </c>
      <c r="D449" s="385"/>
    </row>
    <row r="450" ht="15.95" customHeight="1" spans="1:4">
      <c r="A450" s="388" t="s">
        <v>943</v>
      </c>
      <c r="B450" s="385">
        <v>67</v>
      </c>
      <c r="C450" s="386">
        <f t="shared" si="13"/>
        <v>64</v>
      </c>
      <c r="D450" s="385">
        <v>3</v>
      </c>
    </row>
    <row r="451" ht="15.95" customHeight="1" spans="1:4">
      <c r="A451" s="388" t="s">
        <v>945</v>
      </c>
      <c r="B451" s="385"/>
      <c r="C451" s="386">
        <f t="shared" si="13"/>
        <v>0</v>
      </c>
      <c r="D451" s="385"/>
    </row>
    <row r="452" ht="15.95" customHeight="1" spans="1:4">
      <c r="A452" s="388" t="s">
        <v>947</v>
      </c>
      <c r="B452" s="385"/>
      <c r="C452" s="386">
        <f t="shared" si="13"/>
        <v>0</v>
      </c>
      <c r="D452" s="385"/>
    </row>
    <row r="453" ht="15.95" customHeight="1" spans="1:4">
      <c r="A453" s="388" t="s">
        <v>949</v>
      </c>
      <c r="B453" s="385"/>
      <c r="C453" s="386">
        <f t="shared" si="13"/>
        <v>0</v>
      </c>
      <c r="D453" s="385"/>
    </row>
    <row r="454" ht="15.95" customHeight="1" spans="1:4">
      <c r="A454" s="388" t="s">
        <v>951</v>
      </c>
      <c r="B454" s="385"/>
      <c r="C454" s="386">
        <f t="shared" si="13"/>
        <v>0</v>
      </c>
      <c r="D454" s="385"/>
    </row>
    <row r="455" ht="15.95" customHeight="1" spans="1:4">
      <c r="A455" s="388" t="s">
        <v>953</v>
      </c>
      <c r="B455" s="385"/>
      <c r="C455" s="386">
        <f t="shared" si="13"/>
        <v>0</v>
      </c>
      <c r="D455" s="385"/>
    </row>
    <row r="456" ht="15.95" customHeight="1" spans="1:4">
      <c r="A456" s="388" t="s">
        <v>955</v>
      </c>
      <c r="B456" s="385"/>
      <c r="C456" s="386">
        <f t="shared" si="13"/>
        <v>0</v>
      </c>
      <c r="D456" s="385"/>
    </row>
    <row r="457" ht="15.95" customHeight="1" spans="1:4">
      <c r="A457" s="388" t="s">
        <v>957</v>
      </c>
      <c r="B457" s="385"/>
      <c r="C457" s="386">
        <f t="shared" si="13"/>
        <v>0</v>
      </c>
      <c r="D457" s="385"/>
    </row>
    <row r="458" ht="15.95" customHeight="1" spans="1:4">
      <c r="A458" s="388" t="s">
        <v>959</v>
      </c>
      <c r="B458" s="385">
        <v>127</v>
      </c>
      <c r="C458" s="386">
        <f t="shared" si="13"/>
        <v>58</v>
      </c>
      <c r="D458" s="385">
        <v>69</v>
      </c>
    </row>
    <row r="459" ht="15.95" customHeight="1" spans="1:4">
      <c r="A459" s="388" t="s">
        <v>961</v>
      </c>
      <c r="B459" s="385"/>
      <c r="C459" s="386">
        <f t="shared" si="13"/>
        <v>0</v>
      </c>
      <c r="D459" s="385"/>
    </row>
    <row r="460" ht="15.95" customHeight="1" spans="1:4">
      <c r="A460" s="388" t="s">
        <v>963</v>
      </c>
      <c r="B460" s="385"/>
      <c r="C460" s="386">
        <f t="shared" si="13"/>
        <v>0</v>
      </c>
      <c r="D460" s="385"/>
    </row>
    <row r="461" ht="15.95" customHeight="1" spans="1:4">
      <c r="A461" s="388" t="s">
        <v>965</v>
      </c>
      <c r="B461" s="385"/>
      <c r="C461" s="386">
        <f t="shared" si="13"/>
        <v>0</v>
      </c>
      <c r="D461" s="385"/>
    </row>
    <row r="462" ht="15.95" customHeight="1" spans="1:4">
      <c r="A462" s="380" t="s">
        <v>967</v>
      </c>
      <c r="B462" s="383">
        <f>SUM(B463:B469)</f>
        <v>75</v>
      </c>
      <c r="C462" s="381">
        <f t="shared" si="13"/>
        <v>75</v>
      </c>
      <c r="D462" s="383">
        <f>SUM(D463:D469)</f>
        <v>0</v>
      </c>
    </row>
    <row r="463" ht="15.95" customHeight="1" spans="1:4">
      <c r="A463" s="388" t="s">
        <v>205</v>
      </c>
      <c r="B463" s="385">
        <v>75</v>
      </c>
      <c r="C463" s="386">
        <f t="shared" si="13"/>
        <v>75</v>
      </c>
      <c r="D463" s="385"/>
    </row>
    <row r="464" ht="15.95" customHeight="1" spans="1:4">
      <c r="A464" s="388" t="s">
        <v>207</v>
      </c>
      <c r="B464" s="385"/>
      <c r="C464" s="386">
        <f t="shared" si="13"/>
        <v>0</v>
      </c>
      <c r="D464" s="385"/>
    </row>
    <row r="465" ht="15.95" customHeight="1" spans="1:4">
      <c r="A465" s="388" t="s">
        <v>209</v>
      </c>
      <c r="B465" s="385"/>
      <c r="C465" s="386">
        <f t="shared" si="13"/>
        <v>0</v>
      </c>
      <c r="D465" s="385"/>
    </row>
    <row r="466" ht="15.95" customHeight="1" spans="1:4">
      <c r="A466" s="388" t="s">
        <v>972</v>
      </c>
      <c r="B466" s="385"/>
      <c r="C466" s="386">
        <f t="shared" si="13"/>
        <v>0</v>
      </c>
      <c r="D466" s="385"/>
    </row>
    <row r="467" ht="15.95" customHeight="1" spans="1:4">
      <c r="A467" s="388" t="s">
        <v>974</v>
      </c>
      <c r="B467" s="385"/>
      <c r="C467" s="386">
        <f t="shared" si="13"/>
        <v>0</v>
      </c>
      <c r="D467" s="385"/>
    </row>
    <row r="468" ht="15.95" customHeight="1" spans="1:4">
      <c r="A468" s="388" t="s">
        <v>976</v>
      </c>
      <c r="B468" s="385"/>
      <c r="C468" s="386">
        <f t="shared" si="13"/>
        <v>0</v>
      </c>
      <c r="D468" s="385"/>
    </row>
    <row r="469" ht="15.95" customHeight="1" spans="1:4">
      <c r="A469" s="388" t="s">
        <v>978</v>
      </c>
      <c r="B469" s="385"/>
      <c r="C469" s="386">
        <f t="shared" si="13"/>
        <v>0</v>
      </c>
      <c r="D469" s="385"/>
    </row>
    <row r="470" ht="15.95" customHeight="1" spans="1:4">
      <c r="A470" s="380" t="s">
        <v>980</v>
      </c>
      <c r="B470" s="383">
        <f>SUM(B471:B480)</f>
        <v>154</v>
      </c>
      <c r="C470" s="381">
        <f t="shared" si="13"/>
        <v>154</v>
      </c>
      <c r="D470" s="383">
        <f>SUM(D471:D480)</f>
        <v>0</v>
      </c>
    </row>
    <row r="471" ht="15.95" customHeight="1" spans="1:4">
      <c r="A471" s="388" t="s">
        <v>205</v>
      </c>
      <c r="B471" s="385">
        <v>154</v>
      </c>
      <c r="C471" s="386">
        <f t="shared" si="13"/>
        <v>154</v>
      </c>
      <c r="D471" s="385">
        <v>0</v>
      </c>
    </row>
    <row r="472" ht="15.95" customHeight="1" spans="1:4">
      <c r="A472" s="388" t="s">
        <v>207</v>
      </c>
      <c r="B472" s="385"/>
      <c r="C472" s="386">
        <f t="shared" si="13"/>
        <v>0</v>
      </c>
      <c r="D472" s="385"/>
    </row>
    <row r="473" ht="15.95" customHeight="1" spans="1:4">
      <c r="A473" s="388" t="s">
        <v>209</v>
      </c>
      <c r="B473" s="385"/>
      <c r="C473" s="386">
        <f t="shared" si="13"/>
        <v>0</v>
      </c>
      <c r="D473" s="385"/>
    </row>
    <row r="474" ht="15.95" customHeight="1" spans="1:4">
      <c r="A474" s="388" t="s">
        <v>985</v>
      </c>
      <c r="B474" s="385"/>
      <c r="C474" s="386">
        <f t="shared" si="13"/>
        <v>0</v>
      </c>
      <c r="D474" s="385"/>
    </row>
    <row r="475" ht="15.95" customHeight="1" spans="1:4">
      <c r="A475" s="388" t="s">
        <v>987</v>
      </c>
      <c r="B475" s="385"/>
      <c r="C475" s="386">
        <f t="shared" si="13"/>
        <v>0</v>
      </c>
      <c r="D475" s="385"/>
    </row>
    <row r="476" ht="15.95" customHeight="1" spans="1:4">
      <c r="A476" s="388" t="s">
        <v>989</v>
      </c>
      <c r="B476" s="385"/>
      <c r="C476" s="386">
        <f t="shared" si="13"/>
        <v>0</v>
      </c>
      <c r="D476" s="385"/>
    </row>
    <row r="477" ht="15.95" customHeight="1" spans="1:4">
      <c r="A477" s="388" t="s">
        <v>991</v>
      </c>
      <c r="B477" s="385"/>
      <c r="C477" s="386">
        <f t="shared" si="13"/>
        <v>0</v>
      </c>
      <c r="D477" s="385"/>
    </row>
    <row r="478" ht="15.95" customHeight="1" spans="1:4">
      <c r="A478" s="388" t="s">
        <v>993</v>
      </c>
      <c r="B478" s="385"/>
      <c r="C478" s="386">
        <f t="shared" si="13"/>
        <v>0</v>
      </c>
      <c r="D478" s="385"/>
    </row>
    <row r="479" ht="15.95" customHeight="1" spans="1:4">
      <c r="A479" s="388" t="s">
        <v>995</v>
      </c>
      <c r="B479" s="385"/>
      <c r="C479" s="386">
        <f t="shared" si="13"/>
        <v>0</v>
      </c>
      <c r="D479" s="385"/>
    </row>
    <row r="480" s="1" customFormat="1" ht="15.95" customHeight="1" spans="1:4">
      <c r="A480" s="388" t="s">
        <v>997</v>
      </c>
      <c r="B480" s="385"/>
      <c r="C480" s="386">
        <f t="shared" si="13"/>
        <v>0</v>
      </c>
      <c r="D480" s="385"/>
    </row>
    <row r="481" ht="15.95" customHeight="1" spans="1:4">
      <c r="A481" s="380" t="s">
        <v>999</v>
      </c>
      <c r="B481" s="383">
        <f>SUM(B482:B489)</f>
        <v>30</v>
      </c>
      <c r="C481" s="381">
        <f t="shared" si="13"/>
        <v>30</v>
      </c>
      <c r="D481" s="383">
        <f>SUM(D482:D489)</f>
        <v>0</v>
      </c>
    </row>
    <row r="482" ht="15.95" customHeight="1" spans="1:4">
      <c r="A482" s="388" t="s">
        <v>205</v>
      </c>
      <c r="B482" s="385">
        <v>30</v>
      </c>
      <c r="C482" s="386">
        <f t="shared" si="13"/>
        <v>30</v>
      </c>
      <c r="D482" s="385">
        <v>0</v>
      </c>
    </row>
    <row r="483" ht="15.95" customHeight="1" spans="1:4">
      <c r="A483" s="388" t="s">
        <v>2486</v>
      </c>
      <c r="B483" s="385"/>
      <c r="C483" s="386">
        <f t="shared" si="13"/>
        <v>0</v>
      </c>
      <c r="D483" s="385"/>
    </row>
    <row r="484" ht="15.95" customHeight="1" spans="1:4">
      <c r="A484" s="388" t="s">
        <v>209</v>
      </c>
      <c r="B484" s="385"/>
      <c r="C484" s="386">
        <f t="shared" si="13"/>
        <v>0</v>
      </c>
      <c r="D484" s="385"/>
    </row>
    <row r="485" ht="15.95" customHeight="1" spans="1:4">
      <c r="A485" s="388" t="s">
        <v>1004</v>
      </c>
      <c r="B485" s="385"/>
      <c r="C485" s="386">
        <f t="shared" si="13"/>
        <v>0</v>
      </c>
      <c r="D485" s="385"/>
    </row>
    <row r="486" ht="15.95" customHeight="1" spans="1:4">
      <c r="A486" s="388" t="s">
        <v>1006</v>
      </c>
      <c r="B486" s="385"/>
      <c r="C486" s="386">
        <f t="shared" si="13"/>
        <v>0</v>
      </c>
      <c r="D486" s="385"/>
    </row>
    <row r="487" ht="15.95" customHeight="1" spans="1:4">
      <c r="A487" s="388" t="s">
        <v>1008</v>
      </c>
      <c r="B487" s="385"/>
      <c r="C487" s="386">
        <f t="shared" si="13"/>
        <v>0</v>
      </c>
      <c r="D487" s="385"/>
    </row>
    <row r="488" ht="15.95" customHeight="1" spans="1:4">
      <c r="A488" s="388" t="s">
        <v>1010</v>
      </c>
      <c r="B488" s="385"/>
      <c r="C488" s="386">
        <f t="shared" si="13"/>
        <v>0</v>
      </c>
      <c r="D488" s="385"/>
    </row>
    <row r="489" ht="15.95" customHeight="1" spans="1:4">
      <c r="A489" s="388" t="s">
        <v>1012</v>
      </c>
      <c r="B489" s="385"/>
      <c r="C489" s="386">
        <f t="shared" si="13"/>
        <v>0</v>
      </c>
      <c r="D489" s="385"/>
    </row>
    <row r="490" ht="15.95" customHeight="1" spans="1:4">
      <c r="A490" s="380" t="s">
        <v>1014</v>
      </c>
      <c r="B490" s="383">
        <f>SUM(B491:B497)</f>
        <v>884</v>
      </c>
      <c r="C490" s="381">
        <f t="shared" si="13"/>
        <v>864</v>
      </c>
      <c r="D490" s="383">
        <f>SUM(D491:D497)</f>
        <v>20</v>
      </c>
    </row>
    <row r="491" ht="15.95" customHeight="1" spans="1:4">
      <c r="A491" s="388" t="s">
        <v>205</v>
      </c>
      <c r="B491" s="385">
        <v>884</v>
      </c>
      <c r="C491" s="386">
        <f t="shared" si="13"/>
        <v>864</v>
      </c>
      <c r="D491" s="385">
        <v>20</v>
      </c>
    </row>
    <row r="492" ht="15.95" customHeight="1" spans="1:4">
      <c r="A492" s="388" t="s">
        <v>207</v>
      </c>
      <c r="B492" s="385"/>
      <c r="C492" s="386">
        <f t="shared" si="13"/>
        <v>0</v>
      </c>
      <c r="D492" s="385"/>
    </row>
    <row r="493" ht="15.95" customHeight="1" spans="1:4">
      <c r="A493" s="388" t="s">
        <v>209</v>
      </c>
      <c r="B493" s="385"/>
      <c r="C493" s="386">
        <f t="shared" si="13"/>
        <v>0</v>
      </c>
      <c r="D493" s="385"/>
    </row>
    <row r="494" ht="15.95" customHeight="1" spans="1:4">
      <c r="A494" s="388" t="s">
        <v>1019</v>
      </c>
      <c r="B494" s="385"/>
      <c r="C494" s="386">
        <f t="shared" si="13"/>
        <v>0</v>
      </c>
      <c r="D494" s="385"/>
    </row>
    <row r="495" ht="15.95" customHeight="1" spans="1:4">
      <c r="A495" s="388" t="s">
        <v>1021</v>
      </c>
      <c r="B495" s="385"/>
      <c r="C495" s="386"/>
      <c r="D495" s="385"/>
    </row>
    <row r="496" ht="15.95" customHeight="1" spans="1:4">
      <c r="A496" s="388" t="s">
        <v>1023</v>
      </c>
      <c r="B496" s="385"/>
      <c r="C496" s="386"/>
      <c r="D496" s="385"/>
    </row>
    <row r="497" ht="15.95" customHeight="1" spans="1:4">
      <c r="A497" s="388" t="s">
        <v>1025</v>
      </c>
      <c r="B497" s="385"/>
      <c r="C497" s="386">
        <f t="shared" ref="C497:C515" si="14">B497-D497</f>
        <v>0</v>
      </c>
      <c r="D497" s="385"/>
    </row>
    <row r="498" ht="15.95" customHeight="1" spans="1:4">
      <c r="A498" s="380" t="s">
        <v>1027</v>
      </c>
      <c r="B498" s="383">
        <f>SUM(B499:B501)</f>
        <v>8</v>
      </c>
      <c r="C498" s="383">
        <f t="shared" ref="C498:D498" si="15">SUM(C499:C501)</f>
        <v>8</v>
      </c>
      <c r="D498" s="383">
        <f t="shared" si="15"/>
        <v>0</v>
      </c>
    </row>
    <row r="499" ht="15.95" customHeight="1" spans="1:4">
      <c r="A499" s="388" t="s">
        <v>1029</v>
      </c>
      <c r="B499" s="385"/>
      <c r="C499" s="386">
        <f t="shared" si="14"/>
        <v>0</v>
      </c>
      <c r="D499" s="385"/>
    </row>
    <row r="500" ht="15.95" customHeight="1" spans="1:4">
      <c r="A500" s="388" t="s">
        <v>1031</v>
      </c>
      <c r="B500" s="385"/>
      <c r="C500" s="386">
        <f t="shared" si="14"/>
        <v>0</v>
      </c>
      <c r="D500" s="385"/>
    </row>
    <row r="501" ht="15.95" customHeight="1" spans="1:4">
      <c r="A501" s="388" t="s">
        <v>1033</v>
      </c>
      <c r="B501" s="385">
        <v>8</v>
      </c>
      <c r="C501" s="386">
        <v>8</v>
      </c>
      <c r="D501" s="385"/>
    </row>
    <row r="502" ht="15.95" customHeight="1" spans="1:4">
      <c r="A502" s="380" t="s">
        <v>1035</v>
      </c>
      <c r="B502" s="383">
        <f>SUM(B503,B522,B530,B532,B541,B545,B555,B563,B570,B578,B587,B592,B595,B598,B601,B604,B607,B611,B616,B624,B627)</f>
        <v>65608</v>
      </c>
      <c r="C502" s="381">
        <f t="shared" si="14"/>
        <v>55507</v>
      </c>
      <c r="D502" s="383">
        <f>SUM(D503,D522,D530,D532,D541,D545,D555,D563,D570,D578,D587,D592,D595,D598,D601,D604,D607,D611,D616,D624,D627)</f>
        <v>10101</v>
      </c>
    </row>
    <row r="503" ht="15.95" customHeight="1" spans="1:4">
      <c r="A503" s="380" t="s">
        <v>1037</v>
      </c>
      <c r="B503" s="383">
        <f>SUM(B504:B521)</f>
        <v>1261</v>
      </c>
      <c r="C503" s="381">
        <f t="shared" si="14"/>
        <v>1111</v>
      </c>
      <c r="D503" s="383">
        <f>SUM(D504:D521)</f>
        <v>150</v>
      </c>
    </row>
    <row r="504" ht="15.95" customHeight="1" spans="1:4">
      <c r="A504" s="388" t="s">
        <v>205</v>
      </c>
      <c r="B504" s="385">
        <v>1261</v>
      </c>
      <c r="C504" s="386">
        <f t="shared" si="14"/>
        <v>1111</v>
      </c>
      <c r="D504" s="385">
        <v>150</v>
      </c>
    </row>
    <row r="505" ht="15.95" customHeight="1" spans="1:4">
      <c r="A505" s="388" t="s">
        <v>207</v>
      </c>
      <c r="B505" s="385"/>
      <c r="C505" s="386">
        <f t="shared" si="14"/>
        <v>0</v>
      </c>
      <c r="D505" s="385"/>
    </row>
    <row r="506" ht="15.95" customHeight="1" spans="1:4">
      <c r="A506" s="388" t="s">
        <v>209</v>
      </c>
      <c r="B506" s="385"/>
      <c r="C506" s="386">
        <f t="shared" si="14"/>
        <v>0</v>
      </c>
      <c r="D506" s="385"/>
    </row>
    <row r="507" ht="15.95" customHeight="1" spans="1:4">
      <c r="A507" s="388" t="s">
        <v>1042</v>
      </c>
      <c r="B507" s="385"/>
      <c r="C507" s="386">
        <f t="shared" si="14"/>
        <v>0</v>
      </c>
      <c r="D507" s="385"/>
    </row>
    <row r="508" ht="15.95" customHeight="1" spans="1:4">
      <c r="A508" s="388" t="s">
        <v>1044</v>
      </c>
      <c r="B508" s="385"/>
      <c r="C508" s="386">
        <f t="shared" si="14"/>
        <v>0</v>
      </c>
      <c r="D508" s="385"/>
    </row>
    <row r="509" ht="15.95" customHeight="1" spans="1:4">
      <c r="A509" s="388" t="s">
        <v>1046</v>
      </c>
      <c r="B509" s="385"/>
      <c r="C509" s="386">
        <f t="shared" si="14"/>
        <v>0</v>
      </c>
      <c r="D509" s="385"/>
    </row>
    <row r="510" ht="15.95" customHeight="1" spans="1:4">
      <c r="A510" s="388" t="s">
        <v>1048</v>
      </c>
      <c r="B510" s="385"/>
      <c r="C510" s="386">
        <f t="shared" si="14"/>
        <v>0</v>
      </c>
      <c r="D510" s="385"/>
    </row>
    <row r="511" ht="15.95" customHeight="1" spans="1:4">
      <c r="A511" s="388" t="s">
        <v>306</v>
      </c>
      <c r="B511" s="385"/>
      <c r="C511" s="386">
        <f t="shared" si="14"/>
        <v>0</v>
      </c>
      <c r="D511" s="385"/>
    </row>
    <row r="512" ht="15.95" customHeight="1" spans="1:4">
      <c r="A512" s="388" t="s">
        <v>1051</v>
      </c>
      <c r="B512" s="385"/>
      <c r="C512" s="386">
        <f t="shared" si="14"/>
        <v>0</v>
      </c>
      <c r="D512" s="385"/>
    </row>
    <row r="513" ht="15.95" customHeight="1" spans="1:4">
      <c r="A513" s="388" t="s">
        <v>1053</v>
      </c>
      <c r="B513" s="385"/>
      <c r="C513" s="386">
        <f t="shared" si="14"/>
        <v>0</v>
      </c>
      <c r="D513" s="385"/>
    </row>
    <row r="514" ht="15.95" customHeight="1" spans="1:4">
      <c r="A514" s="388" t="s">
        <v>1055</v>
      </c>
      <c r="B514" s="385"/>
      <c r="C514" s="386">
        <f t="shared" si="14"/>
        <v>0</v>
      </c>
      <c r="D514" s="385"/>
    </row>
    <row r="515" ht="15.95" customHeight="1" spans="1:4">
      <c r="A515" s="388" t="s">
        <v>1057</v>
      </c>
      <c r="B515" s="385"/>
      <c r="C515" s="386">
        <f t="shared" si="14"/>
        <v>0</v>
      </c>
      <c r="D515" s="385"/>
    </row>
    <row r="516" ht="15.95" customHeight="1" spans="1:4">
      <c r="A516" s="388" t="s">
        <v>1059</v>
      </c>
      <c r="B516" s="385"/>
      <c r="C516" s="386"/>
      <c r="D516" s="385"/>
    </row>
    <row r="517" ht="15.95" customHeight="1" spans="1:4">
      <c r="A517" s="388" t="s">
        <v>1061</v>
      </c>
      <c r="B517" s="385"/>
      <c r="C517" s="386"/>
      <c r="D517" s="385"/>
    </row>
    <row r="518" ht="15.95" customHeight="1" spans="1:4">
      <c r="A518" s="388" t="s">
        <v>1063</v>
      </c>
      <c r="B518" s="385"/>
      <c r="C518" s="386"/>
      <c r="D518" s="385"/>
    </row>
    <row r="519" ht="15.95" customHeight="1" spans="1:4">
      <c r="A519" s="388" t="s">
        <v>1065</v>
      </c>
      <c r="B519" s="385"/>
      <c r="C519" s="386"/>
      <c r="D519" s="385"/>
    </row>
    <row r="520" ht="15.95" customHeight="1" spans="1:4">
      <c r="A520" s="388" t="s">
        <v>223</v>
      </c>
      <c r="B520" s="385"/>
      <c r="C520" s="386"/>
      <c r="D520" s="385"/>
    </row>
    <row r="521" ht="15.95" customHeight="1" spans="1:4">
      <c r="A521" s="388" t="s">
        <v>1068</v>
      </c>
      <c r="B521" s="385"/>
      <c r="C521" s="386">
        <f t="shared" ref="C521:C538" si="16">B521-D521</f>
        <v>0</v>
      </c>
      <c r="D521" s="385"/>
    </row>
    <row r="522" ht="15.95" customHeight="1" spans="1:4">
      <c r="A522" s="380" t="s">
        <v>1070</v>
      </c>
      <c r="B522" s="383">
        <f>SUM(B523:B529)</f>
        <v>414</v>
      </c>
      <c r="C522" s="381">
        <f t="shared" si="16"/>
        <v>337</v>
      </c>
      <c r="D522" s="383">
        <f>SUM(D523:D529)</f>
        <v>77</v>
      </c>
    </row>
    <row r="523" ht="15.95" customHeight="1" spans="1:4">
      <c r="A523" s="388" t="s">
        <v>205</v>
      </c>
      <c r="B523" s="385">
        <v>337</v>
      </c>
      <c r="C523" s="386">
        <f t="shared" si="16"/>
        <v>337</v>
      </c>
      <c r="D523" s="385"/>
    </row>
    <row r="524" ht="15.95" customHeight="1" spans="1:4">
      <c r="A524" s="388" t="s">
        <v>207</v>
      </c>
      <c r="B524" s="385"/>
      <c r="C524" s="386">
        <f t="shared" si="16"/>
        <v>0</v>
      </c>
      <c r="D524" s="385"/>
    </row>
    <row r="525" ht="15.95" customHeight="1" spans="1:4">
      <c r="A525" s="388" t="s">
        <v>209</v>
      </c>
      <c r="B525" s="385"/>
      <c r="C525" s="386">
        <f t="shared" si="16"/>
        <v>0</v>
      </c>
      <c r="D525" s="385"/>
    </row>
    <row r="526" ht="15.95" customHeight="1" spans="1:4">
      <c r="A526" s="388" t="s">
        <v>1075</v>
      </c>
      <c r="B526" s="385"/>
      <c r="C526" s="386">
        <f t="shared" si="16"/>
        <v>0</v>
      </c>
      <c r="D526" s="385"/>
    </row>
    <row r="527" ht="15.95" customHeight="1" spans="1:4">
      <c r="A527" s="388" t="s">
        <v>1077</v>
      </c>
      <c r="B527" s="385">
        <v>55</v>
      </c>
      <c r="C527" s="386">
        <f t="shared" si="16"/>
        <v>0</v>
      </c>
      <c r="D527" s="385">
        <v>55</v>
      </c>
    </row>
    <row r="528" ht="15.95" customHeight="1" spans="1:4">
      <c r="A528" s="388" t="s">
        <v>1079</v>
      </c>
      <c r="B528" s="385"/>
      <c r="C528" s="386">
        <f t="shared" si="16"/>
        <v>0</v>
      </c>
      <c r="D528" s="385"/>
    </row>
    <row r="529" ht="15.95" customHeight="1" spans="1:4">
      <c r="A529" s="388" t="s">
        <v>1081</v>
      </c>
      <c r="B529" s="385">
        <v>22</v>
      </c>
      <c r="C529" s="386">
        <f t="shared" si="16"/>
        <v>0</v>
      </c>
      <c r="D529" s="385">
        <v>22</v>
      </c>
    </row>
    <row r="530" ht="15.95" customHeight="1" spans="1:4">
      <c r="A530" s="380" t="s">
        <v>1083</v>
      </c>
      <c r="B530" s="383">
        <f>SUM(B531)</f>
        <v>0</v>
      </c>
      <c r="C530" s="381">
        <f t="shared" si="16"/>
        <v>0</v>
      </c>
      <c r="D530" s="383">
        <f>SUM(D531)</f>
        <v>0</v>
      </c>
    </row>
    <row r="531" ht="15.95" customHeight="1" spans="1:4">
      <c r="A531" s="388" t="s">
        <v>1085</v>
      </c>
      <c r="B531" s="385"/>
      <c r="C531" s="386">
        <f t="shared" si="16"/>
        <v>0</v>
      </c>
      <c r="D531" s="385"/>
    </row>
    <row r="532" ht="15.95" customHeight="1" spans="1:4">
      <c r="A532" s="380" t="s">
        <v>1087</v>
      </c>
      <c r="B532" s="383">
        <f>SUM(B533:B540)</f>
        <v>18329</v>
      </c>
      <c r="C532" s="381">
        <f t="shared" si="16"/>
        <v>18329</v>
      </c>
      <c r="D532" s="383">
        <f>SUM(D533:D540)</f>
        <v>0</v>
      </c>
    </row>
    <row r="533" ht="15.95" customHeight="1" spans="1:4">
      <c r="A533" s="388" t="s">
        <v>1089</v>
      </c>
      <c r="B533" s="385">
        <v>674</v>
      </c>
      <c r="C533" s="386">
        <f t="shared" si="16"/>
        <v>674</v>
      </c>
      <c r="D533" s="385"/>
    </row>
    <row r="534" ht="15.95" customHeight="1" spans="1:4">
      <c r="A534" s="388" t="s">
        <v>1091</v>
      </c>
      <c r="B534" s="385">
        <v>369</v>
      </c>
      <c r="C534" s="386">
        <f t="shared" si="16"/>
        <v>369</v>
      </c>
      <c r="D534" s="385">
        <v>0</v>
      </c>
    </row>
    <row r="535" ht="15.95" customHeight="1" spans="1:4">
      <c r="A535" s="388" t="s">
        <v>1093</v>
      </c>
      <c r="B535" s="385"/>
      <c r="C535" s="386">
        <f t="shared" si="16"/>
        <v>0</v>
      </c>
      <c r="D535" s="385"/>
    </row>
    <row r="536" ht="15.95" customHeight="1" spans="1:4">
      <c r="A536" s="388" t="s">
        <v>1095</v>
      </c>
      <c r="B536" s="385">
        <v>8836</v>
      </c>
      <c r="C536" s="386">
        <f t="shared" si="16"/>
        <v>8836</v>
      </c>
      <c r="D536" s="385"/>
    </row>
    <row r="537" ht="15.95" customHeight="1" spans="1:4">
      <c r="A537" s="388" t="s">
        <v>1097</v>
      </c>
      <c r="B537" s="385"/>
      <c r="C537" s="386">
        <f t="shared" si="16"/>
        <v>0</v>
      </c>
      <c r="D537" s="385"/>
    </row>
    <row r="538" ht="15.95" customHeight="1" spans="1:4">
      <c r="A538" s="388" t="s">
        <v>1099</v>
      </c>
      <c r="B538" s="385">
        <v>8450</v>
      </c>
      <c r="C538" s="386">
        <f t="shared" si="16"/>
        <v>8450</v>
      </c>
      <c r="D538" s="385"/>
    </row>
    <row r="539" ht="15.95" customHeight="1" spans="1:4">
      <c r="A539" s="388" t="s">
        <v>1101</v>
      </c>
      <c r="B539" s="385"/>
      <c r="C539" s="386"/>
      <c r="D539" s="385"/>
    </row>
    <row r="540" ht="15.95" customHeight="1" spans="1:4">
      <c r="A540" s="388" t="s">
        <v>1103</v>
      </c>
      <c r="B540" s="385"/>
      <c r="C540" s="386">
        <f t="shared" ref="C540:C568" si="17">B540-D540</f>
        <v>0</v>
      </c>
      <c r="D540" s="385"/>
    </row>
    <row r="541" ht="15.95" customHeight="1" spans="1:4">
      <c r="A541" s="380" t="s">
        <v>1105</v>
      </c>
      <c r="B541" s="383">
        <f>SUM(B542:B544)</f>
        <v>0</v>
      </c>
      <c r="C541" s="381">
        <f t="shared" si="17"/>
        <v>0</v>
      </c>
      <c r="D541" s="383">
        <f>SUM(D542:D544)</f>
        <v>0</v>
      </c>
    </row>
    <row r="542" ht="15.95" customHeight="1" spans="1:4">
      <c r="A542" s="388" t="s">
        <v>1107</v>
      </c>
      <c r="B542" s="385"/>
      <c r="C542" s="386">
        <f t="shared" si="17"/>
        <v>0</v>
      </c>
      <c r="D542" s="385"/>
    </row>
    <row r="543" ht="15.95" customHeight="1" spans="1:4">
      <c r="A543" s="388" t="s">
        <v>1109</v>
      </c>
      <c r="B543" s="385"/>
      <c r="C543" s="386">
        <f t="shared" si="17"/>
        <v>0</v>
      </c>
      <c r="D543" s="385"/>
    </row>
    <row r="544" ht="15.95" customHeight="1" spans="1:4">
      <c r="A544" s="388" t="s">
        <v>1111</v>
      </c>
      <c r="B544" s="385"/>
      <c r="C544" s="386">
        <f t="shared" si="17"/>
        <v>0</v>
      </c>
      <c r="D544" s="385"/>
    </row>
    <row r="545" ht="15.95" customHeight="1" spans="1:4">
      <c r="A545" s="380" t="s">
        <v>1113</v>
      </c>
      <c r="B545" s="383">
        <f>SUM(B546:B554)</f>
        <v>40</v>
      </c>
      <c r="C545" s="381">
        <f t="shared" si="17"/>
        <v>40</v>
      </c>
      <c r="D545" s="383">
        <f>SUM(D546:D554)</f>
        <v>0</v>
      </c>
    </row>
    <row r="546" ht="15.95" customHeight="1" spans="1:4">
      <c r="A546" s="388" t="s">
        <v>1115</v>
      </c>
      <c r="B546" s="385"/>
      <c r="C546" s="386">
        <f t="shared" si="17"/>
        <v>0</v>
      </c>
      <c r="D546" s="385"/>
    </row>
    <row r="547" ht="15.95" customHeight="1" spans="1:4">
      <c r="A547" s="388" t="s">
        <v>1117</v>
      </c>
      <c r="B547" s="385"/>
      <c r="C547" s="386">
        <f t="shared" si="17"/>
        <v>0</v>
      </c>
      <c r="D547" s="385"/>
    </row>
    <row r="548" ht="15.95" customHeight="1" spans="1:4">
      <c r="A548" s="388" t="s">
        <v>1119</v>
      </c>
      <c r="B548" s="385"/>
      <c r="C548" s="386">
        <f t="shared" si="17"/>
        <v>0</v>
      </c>
      <c r="D548" s="385"/>
    </row>
    <row r="549" ht="15.95" customHeight="1" spans="1:4">
      <c r="A549" s="388" t="s">
        <v>1121</v>
      </c>
      <c r="B549" s="385">
        <v>40</v>
      </c>
      <c r="C549" s="386">
        <f t="shared" si="17"/>
        <v>40</v>
      </c>
      <c r="D549" s="385"/>
    </row>
    <row r="550" ht="15.95" customHeight="1" spans="1:4">
      <c r="A550" s="388" t="s">
        <v>1123</v>
      </c>
      <c r="B550" s="385"/>
      <c r="C550" s="386">
        <f t="shared" si="17"/>
        <v>0</v>
      </c>
      <c r="D550" s="385"/>
    </row>
    <row r="551" spans="1:4">
      <c r="A551" s="388" t="s">
        <v>1125</v>
      </c>
      <c r="B551" s="385"/>
      <c r="C551" s="386">
        <f t="shared" si="17"/>
        <v>0</v>
      </c>
      <c r="D551" s="385"/>
    </row>
    <row r="552" spans="1:4">
      <c r="A552" s="388" t="s">
        <v>1127</v>
      </c>
      <c r="B552" s="385"/>
      <c r="C552" s="386">
        <f t="shared" si="17"/>
        <v>0</v>
      </c>
      <c r="D552" s="385"/>
    </row>
    <row r="553" spans="1:4">
      <c r="A553" s="388" t="s">
        <v>1129</v>
      </c>
      <c r="B553" s="385"/>
      <c r="C553" s="386">
        <f t="shared" si="17"/>
        <v>0</v>
      </c>
      <c r="D553" s="385"/>
    </row>
    <row r="554" spans="1:4">
      <c r="A554" s="388" t="s">
        <v>1131</v>
      </c>
      <c r="B554" s="385"/>
      <c r="C554" s="386">
        <f t="shared" si="17"/>
        <v>0</v>
      </c>
      <c r="D554" s="385"/>
    </row>
    <row r="555" spans="1:4">
      <c r="A555" s="380" t="s">
        <v>1133</v>
      </c>
      <c r="B555" s="383">
        <f>SUM(B556:B562)</f>
        <v>439</v>
      </c>
      <c r="C555" s="381">
        <f t="shared" si="17"/>
        <v>109</v>
      </c>
      <c r="D555" s="383">
        <f>SUM(D556:D562)</f>
        <v>330</v>
      </c>
    </row>
    <row r="556" spans="1:4">
      <c r="A556" s="388" t="s">
        <v>1135</v>
      </c>
      <c r="B556" s="385"/>
      <c r="C556" s="386">
        <f t="shared" si="17"/>
        <v>0</v>
      </c>
      <c r="D556" s="385"/>
    </row>
    <row r="557" spans="1:4">
      <c r="A557" s="388" t="s">
        <v>1137</v>
      </c>
      <c r="B557" s="385"/>
      <c r="C557" s="386">
        <f t="shared" si="17"/>
        <v>0</v>
      </c>
      <c r="D557" s="385"/>
    </row>
    <row r="558" spans="1:4">
      <c r="A558" s="388" t="s">
        <v>1139</v>
      </c>
      <c r="B558" s="385">
        <v>330</v>
      </c>
      <c r="C558" s="386">
        <f t="shared" si="17"/>
        <v>0</v>
      </c>
      <c r="D558" s="385">
        <v>330</v>
      </c>
    </row>
    <row r="559" spans="1:4">
      <c r="A559" s="388" t="s">
        <v>1141</v>
      </c>
      <c r="B559" s="385">
        <v>109</v>
      </c>
      <c r="C559" s="386">
        <f t="shared" si="17"/>
        <v>109</v>
      </c>
      <c r="D559" s="385"/>
    </row>
    <row r="560" spans="1:4">
      <c r="A560" s="388" t="s">
        <v>1143</v>
      </c>
      <c r="B560" s="385"/>
      <c r="C560" s="386">
        <f t="shared" si="17"/>
        <v>0</v>
      </c>
      <c r="D560" s="385"/>
    </row>
    <row r="561" spans="1:4">
      <c r="A561" s="388" t="s">
        <v>1145</v>
      </c>
      <c r="B561" s="385"/>
      <c r="C561" s="386">
        <f t="shared" si="17"/>
        <v>0</v>
      </c>
      <c r="D561" s="385"/>
    </row>
    <row r="562" spans="1:4">
      <c r="A562" s="388" t="s">
        <v>1147</v>
      </c>
      <c r="B562" s="385"/>
      <c r="C562" s="386">
        <f t="shared" si="17"/>
        <v>0</v>
      </c>
      <c r="D562" s="385"/>
    </row>
    <row r="563" spans="1:4">
      <c r="A563" s="380" t="s">
        <v>1149</v>
      </c>
      <c r="B563" s="383">
        <f>SUM(B564:B569)</f>
        <v>49</v>
      </c>
      <c r="C563" s="381">
        <f t="shared" si="17"/>
        <v>49</v>
      </c>
      <c r="D563" s="383">
        <f>SUM(D564:D569)</f>
        <v>0</v>
      </c>
    </row>
    <row r="564" spans="1:4">
      <c r="A564" s="388" t="s">
        <v>1151</v>
      </c>
      <c r="B564" s="385">
        <v>49</v>
      </c>
      <c r="C564" s="386">
        <f t="shared" si="17"/>
        <v>49</v>
      </c>
      <c r="D564" s="385"/>
    </row>
    <row r="565" spans="1:4">
      <c r="A565" s="388" t="s">
        <v>1153</v>
      </c>
      <c r="B565" s="385"/>
      <c r="C565" s="386">
        <f t="shared" si="17"/>
        <v>0</v>
      </c>
      <c r="D565" s="385"/>
    </row>
    <row r="566" spans="1:4">
      <c r="A566" s="388" t="s">
        <v>1155</v>
      </c>
      <c r="B566" s="385"/>
      <c r="C566" s="386">
        <f t="shared" si="17"/>
        <v>0</v>
      </c>
      <c r="D566" s="385"/>
    </row>
    <row r="567" spans="1:4">
      <c r="A567" s="388" t="s">
        <v>1157</v>
      </c>
      <c r="B567" s="385"/>
      <c r="C567" s="386">
        <f t="shared" si="17"/>
        <v>0</v>
      </c>
      <c r="D567" s="385"/>
    </row>
    <row r="568" spans="1:4">
      <c r="A568" s="388" t="s">
        <v>1159</v>
      </c>
      <c r="B568" s="385"/>
      <c r="C568" s="386">
        <f t="shared" si="17"/>
        <v>0</v>
      </c>
      <c r="D568" s="385"/>
    </row>
    <row r="569" spans="1:4">
      <c r="A569" s="388" t="s">
        <v>1161</v>
      </c>
      <c r="B569" s="385"/>
      <c r="C569" s="386">
        <f t="shared" ref="C569:C632" si="18">B569-D569</f>
        <v>0</v>
      </c>
      <c r="D569" s="385"/>
    </row>
    <row r="570" spans="1:4">
      <c r="A570" s="380" t="s">
        <v>1163</v>
      </c>
      <c r="B570" s="383">
        <f>SUM(B571:B577)</f>
        <v>418</v>
      </c>
      <c r="C570" s="381">
        <f t="shared" si="18"/>
        <v>104</v>
      </c>
      <c r="D570" s="383">
        <f>SUM(D571:D577)</f>
        <v>314</v>
      </c>
    </row>
    <row r="571" spans="1:4">
      <c r="A571" s="388" t="s">
        <v>1165</v>
      </c>
      <c r="B571" s="385">
        <v>62</v>
      </c>
      <c r="C571" s="386">
        <f t="shared" si="18"/>
        <v>0</v>
      </c>
      <c r="D571" s="385">
        <v>62</v>
      </c>
    </row>
    <row r="572" spans="1:4">
      <c r="A572" s="388" t="s">
        <v>1167</v>
      </c>
      <c r="B572" s="385"/>
      <c r="C572" s="386">
        <f t="shared" si="18"/>
        <v>0</v>
      </c>
      <c r="D572" s="385"/>
    </row>
    <row r="573" spans="1:4">
      <c r="A573" s="388" t="s">
        <v>1169</v>
      </c>
      <c r="B573" s="385"/>
      <c r="C573" s="386">
        <f t="shared" si="18"/>
        <v>0</v>
      </c>
      <c r="D573" s="385"/>
    </row>
    <row r="574" spans="1:4">
      <c r="A574" s="388" t="s">
        <v>1171</v>
      </c>
      <c r="B574" s="385">
        <v>267</v>
      </c>
      <c r="C574" s="386">
        <f t="shared" si="18"/>
        <v>15</v>
      </c>
      <c r="D574" s="385">
        <v>252</v>
      </c>
    </row>
    <row r="575" spans="1:4">
      <c r="A575" s="388" t="s">
        <v>1173</v>
      </c>
      <c r="B575" s="385">
        <v>78</v>
      </c>
      <c r="C575" s="386">
        <f t="shared" si="18"/>
        <v>78</v>
      </c>
      <c r="D575" s="385"/>
    </row>
    <row r="576" spans="1:4">
      <c r="A576" s="388" t="s">
        <v>1175</v>
      </c>
      <c r="B576" s="385"/>
      <c r="C576" s="386">
        <f t="shared" si="18"/>
        <v>0</v>
      </c>
      <c r="D576" s="385"/>
    </row>
    <row r="577" spans="1:4">
      <c r="A577" s="388" t="s">
        <v>1177</v>
      </c>
      <c r="B577" s="385">
        <v>11</v>
      </c>
      <c r="C577" s="386">
        <f t="shared" si="18"/>
        <v>11</v>
      </c>
      <c r="D577" s="385"/>
    </row>
    <row r="578" spans="1:4">
      <c r="A578" s="380" t="s">
        <v>1179</v>
      </c>
      <c r="B578" s="383">
        <f>SUM(B579:B586)</f>
        <v>896</v>
      </c>
      <c r="C578" s="381">
        <f t="shared" si="18"/>
        <v>68</v>
      </c>
      <c r="D578" s="383">
        <f>SUM(D579:D586)</f>
        <v>828</v>
      </c>
    </row>
    <row r="579" spans="1:4">
      <c r="A579" s="388" t="s">
        <v>205</v>
      </c>
      <c r="B579" s="385">
        <v>68</v>
      </c>
      <c r="C579" s="386">
        <f t="shared" si="18"/>
        <v>68</v>
      </c>
      <c r="D579" s="385">
        <v>0</v>
      </c>
    </row>
    <row r="580" spans="1:4">
      <c r="A580" s="388" t="s">
        <v>207</v>
      </c>
      <c r="B580" s="385"/>
      <c r="C580" s="386">
        <f t="shared" si="18"/>
        <v>0</v>
      </c>
      <c r="D580" s="385"/>
    </row>
    <row r="581" spans="1:4">
      <c r="A581" s="388" t="s">
        <v>209</v>
      </c>
      <c r="B581" s="385"/>
      <c r="C581" s="386">
        <f t="shared" si="18"/>
        <v>0</v>
      </c>
      <c r="D581" s="385"/>
    </row>
    <row r="582" spans="1:4">
      <c r="A582" s="388" t="s">
        <v>1184</v>
      </c>
      <c r="B582" s="385"/>
      <c r="C582" s="386">
        <f t="shared" si="18"/>
        <v>0</v>
      </c>
      <c r="D582" s="385"/>
    </row>
    <row r="583" spans="1:4">
      <c r="A583" s="388" t="s">
        <v>1186</v>
      </c>
      <c r="B583" s="385"/>
      <c r="C583" s="386">
        <f t="shared" si="18"/>
        <v>0</v>
      </c>
      <c r="D583" s="385"/>
    </row>
    <row r="584" spans="1:4">
      <c r="A584" s="388" t="s">
        <v>1188</v>
      </c>
      <c r="B584" s="385"/>
      <c r="C584" s="386">
        <f t="shared" si="18"/>
        <v>0</v>
      </c>
      <c r="D584" s="385"/>
    </row>
    <row r="585" spans="1:4">
      <c r="A585" s="388" t="s">
        <v>1190</v>
      </c>
      <c r="B585" s="385">
        <v>668</v>
      </c>
      <c r="C585" s="386">
        <f t="shared" si="18"/>
        <v>0</v>
      </c>
      <c r="D585" s="385">
        <v>668</v>
      </c>
    </row>
    <row r="586" spans="1:4">
      <c r="A586" s="388" t="s">
        <v>1192</v>
      </c>
      <c r="B586" s="385">
        <v>160</v>
      </c>
      <c r="C586" s="386">
        <f t="shared" si="18"/>
        <v>0</v>
      </c>
      <c r="D586" s="385">
        <v>160</v>
      </c>
    </row>
    <row r="587" spans="1:4">
      <c r="A587" s="380" t="s">
        <v>1194</v>
      </c>
      <c r="B587" s="383">
        <f>SUM(B588:B591)</f>
        <v>0</v>
      </c>
      <c r="C587" s="381">
        <f t="shared" si="18"/>
        <v>0</v>
      </c>
      <c r="D587" s="383">
        <f>SUM(D588:D591)</f>
        <v>0</v>
      </c>
    </row>
    <row r="588" spans="1:4">
      <c r="A588" s="388" t="s">
        <v>205</v>
      </c>
      <c r="B588" s="385"/>
      <c r="C588" s="386">
        <f t="shared" si="18"/>
        <v>0</v>
      </c>
      <c r="D588" s="385"/>
    </row>
    <row r="589" spans="1:4">
      <c r="A589" s="388" t="s">
        <v>207</v>
      </c>
      <c r="B589" s="385"/>
      <c r="C589" s="386">
        <f t="shared" si="18"/>
        <v>0</v>
      </c>
      <c r="D589" s="385"/>
    </row>
    <row r="590" spans="1:4">
      <c r="A590" s="388" t="s">
        <v>209</v>
      </c>
      <c r="B590" s="385"/>
      <c r="C590" s="386">
        <f t="shared" si="18"/>
        <v>0</v>
      </c>
      <c r="D590" s="385"/>
    </row>
    <row r="591" spans="1:4">
      <c r="A591" s="388" t="s">
        <v>1199</v>
      </c>
      <c r="B591" s="385"/>
      <c r="C591" s="386">
        <f t="shared" si="18"/>
        <v>0</v>
      </c>
      <c r="D591" s="385"/>
    </row>
    <row r="592" spans="1:4">
      <c r="A592" s="380" t="s">
        <v>1201</v>
      </c>
      <c r="B592" s="383">
        <f>SUM(B593:B594)</f>
        <v>4</v>
      </c>
      <c r="C592" s="381">
        <f t="shared" si="18"/>
        <v>4</v>
      </c>
      <c r="D592" s="383">
        <f>SUM(D593:D594)</f>
        <v>0</v>
      </c>
    </row>
    <row r="593" spans="1:4">
      <c r="A593" s="388" t="s">
        <v>1203</v>
      </c>
      <c r="B593" s="385">
        <v>4</v>
      </c>
      <c r="C593" s="386">
        <f t="shared" si="18"/>
        <v>4</v>
      </c>
      <c r="D593" s="385"/>
    </row>
    <row r="594" spans="1:4">
      <c r="A594" s="388" t="s">
        <v>1205</v>
      </c>
      <c r="B594" s="385"/>
      <c r="C594" s="386">
        <f t="shared" si="18"/>
        <v>0</v>
      </c>
      <c r="D594" s="385"/>
    </row>
    <row r="595" spans="1:4">
      <c r="A595" s="380" t="s">
        <v>1207</v>
      </c>
      <c r="B595" s="383">
        <f>SUM(B596:B597)</f>
        <v>0</v>
      </c>
      <c r="C595" s="381">
        <f t="shared" si="18"/>
        <v>0</v>
      </c>
      <c r="D595" s="383">
        <f>SUM(D596:D597)</f>
        <v>0</v>
      </c>
    </row>
    <row r="596" spans="1:4">
      <c r="A596" s="388" t="s">
        <v>1209</v>
      </c>
      <c r="B596" s="385"/>
      <c r="C596" s="386">
        <f t="shared" si="18"/>
        <v>0</v>
      </c>
      <c r="D596" s="385"/>
    </row>
    <row r="597" spans="1:4">
      <c r="A597" s="388" t="s">
        <v>1211</v>
      </c>
      <c r="B597" s="385"/>
      <c r="C597" s="386">
        <f t="shared" si="18"/>
        <v>0</v>
      </c>
      <c r="D597" s="385"/>
    </row>
    <row r="598" spans="1:4">
      <c r="A598" s="380" t="s">
        <v>1213</v>
      </c>
      <c r="B598" s="383">
        <f>SUM(B599:B600)</f>
        <v>1326</v>
      </c>
      <c r="C598" s="381">
        <f t="shared" si="18"/>
        <v>0</v>
      </c>
      <c r="D598" s="383">
        <f>SUM(D599:D600)</f>
        <v>1326</v>
      </c>
    </row>
    <row r="599" spans="1:4">
      <c r="A599" s="388" t="s">
        <v>1215</v>
      </c>
      <c r="B599" s="385"/>
      <c r="C599" s="386">
        <f t="shared" si="18"/>
        <v>0</v>
      </c>
      <c r="D599" s="385"/>
    </row>
    <row r="600" spans="1:4">
      <c r="A600" s="388" t="s">
        <v>1217</v>
      </c>
      <c r="B600" s="385">
        <v>1326</v>
      </c>
      <c r="C600" s="386">
        <f t="shared" si="18"/>
        <v>0</v>
      </c>
      <c r="D600" s="385">
        <v>1326</v>
      </c>
    </row>
    <row r="601" spans="1:4">
      <c r="A601" s="380" t="s">
        <v>1219</v>
      </c>
      <c r="B601" s="383">
        <f>SUM(B602:B603)</f>
        <v>0</v>
      </c>
      <c r="C601" s="381">
        <f t="shared" si="18"/>
        <v>0</v>
      </c>
      <c r="D601" s="383">
        <f>SUM(D602:D603)</f>
        <v>0</v>
      </c>
    </row>
    <row r="602" spans="1:4">
      <c r="A602" s="388" t="s">
        <v>1221</v>
      </c>
      <c r="B602" s="385"/>
      <c r="C602" s="386">
        <f t="shared" si="18"/>
        <v>0</v>
      </c>
      <c r="D602" s="385"/>
    </row>
    <row r="603" spans="1:4">
      <c r="A603" s="388" t="s">
        <v>1223</v>
      </c>
      <c r="B603" s="385"/>
      <c r="C603" s="386">
        <f t="shared" si="18"/>
        <v>0</v>
      </c>
      <c r="D603" s="385"/>
    </row>
    <row r="604" spans="1:4">
      <c r="A604" s="380" t="s">
        <v>1225</v>
      </c>
      <c r="B604" s="383">
        <f>SUM(B605:B606)</f>
        <v>26</v>
      </c>
      <c r="C604" s="381">
        <f t="shared" si="18"/>
        <v>0</v>
      </c>
      <c r="D604" s="383">
        <f>SUM(D605:D606)</f>
        <v>26</v>
      </c>
    </row>
    <row r="605" spans="1:4">
      <c r="A605" s="388" t="s">
        <v>1227</v>
      </c>
      <c r="B605" s="385"/>
      <c r="C605" s="386">
        <f t="shared" si="18"/>
        <v>0</v>
      </c>
      <c r="D605" s="385"/>
    </row>
    <row r="606" spans="1:4">
      <c r="A606" s="388" t="s">
        <v>1229</v>
      </c>
      <c r="B606" s="385">
        <v>26</v>
      </c>
      <c r="C606" s="386">
        <f t="shared" si="18"/>
        <v>0</v>
      </c>
      <c r="D606" s="385">
        <v>26</v>
      </c>
    </row>
    <row r="607" spans="1:4">
      <c r="A607" s="380" t="s">
        <v>1231</v>
      </c>
      <c r="B607" s="383">
        <f>SUM(B608:B610)</f>
        <v>1794</v>
      </c>
      <c r="C607" s="381">
        <f t="shared" si="18"/>
        <v>0</v>
      </c>
      <c r="D607" s="383">
        <f>SUM(D608:D610)</f>
        <v>1794</v>
      </c>
    </row>
    <row r="608" spans="1:4">
      <c r="A608" s="388" t="s">
        <v>1233</v>
      </c>
      <c r="B608" s="385"/>
      <c r="C608" s="386">
        <f t="shared" si="18"/>
        <v>0</v>
      </c>
      <c r="D608" s="385"/>
    </row>
    <row r="609" spans="1:4">
      <c r="A609" s="388" t="s">
        <v>1235</v>
      </c>
      <c r="B609" s="385">
        <v>1794</v>
      </c>
      <c r="C609" s="386">
        <f t="shared" si="18"/>
        <v>0</v>
      </c>
      <c r="D609" s="385">
        <v>1794</v>
      </c>
    </row>
    <row r="610" spans="1:4">
      <c r="A610" s="388" t="s">
        <v>1237</v>
      </c>
      <c r="B610" s="385"/>
      <c r="C610" s="386">
        <f t="shared" si="18"/>
        <v>0</v>
      </c>
      <c r="D610" s="385"/>
    </row>
    <row r="611" spans="1:4">
      <c r="A611" s="380" t="s">
        <v>1239</v>
      </c>
      <c r="B611" s="383">
        <f>SUM(B612:B615)</f>
        <v>497</v>
      </c>
      <c r="C611" s="381">
        <f t="shared" si="18"/>
        <v>497</v>
      </c>
      <c r="D611" s="383">
        <f>SUM(D612:D615)</f>
        <v>0</v>
      </c>
    </row>
    <row r="612" spans="1:4">
      <c r="A612" s="388" t="s">
        <v>1241</v>
      </c>
      <c r="B612" s="385">
        <v>217</v>
      </c>
      <c r="C612" s="386">
        <f t="shared" si="18"/>
        <v>217</v>
      </c>
      <c r="D612" s="385"/>
    </row>
    <row r="613" spans="1:4">
      <c r="A613" s="388" t="s">
        <v>1243</v>
      </c>
      <c r="B613" s="385">
        <v>90</v>
      </c>
      <c r="C613" s="386">
        <f t="shared" si="18"/>
        <v>90</v>
      </c>
      <c r="D613" s="385"/>
    </row>
    <row r="614" spans="1:4">
      <c r="A614" s="388" t="s">
        <v>2487</v>
      </c>
      <c r="B614" s="385">
        <v>190</v>
      </c>
      <c r="C614" s="386">
        <f t="shared" si="18"/>
        <v>190</v>
      </c>
      <c r="D614" s="385"/>
    </row>
    <row r="615" spans="1:4">
      <c r="A615" s="388" t="s">
        <v>1245</v>
      </c>
      <c r="B615" s="385"/>
      <c r="C615" s="386">
        <f t="shared" si="18"/>
        <v>0</v>
      </c>
      <c r="D615" s="385"/>
    </row>
    <row r="616" spans="1:4">
      <c r="A616" s="400" t="s">
        <v>1247</v>
      </c>
      <c r="B616" s="383">
        <f>SUM(B617:B623)</f>
        <v>46</v>
      </c>
      <c r="C616" s="381">
        <f t="shared" si="18"/>
        <v>46</v>
      </c>
      <c r="D616" s="383">
        <f>SUM(D617:D623)</f>
        <v>0</v>
      </c>
    </row>
    <row r="617" spans="1:4">
      <c r="A617" s="388" t="s">
        <v>205</v>
      </c>
      <c r="B617" s="385">
        <v>46</v>
      </c>
      <c r="C617" s="386">
        <f t="shared" si="18"/>
        <v>46</v>
      </c>
      <c r="D617" s="385"/>
    </row>
    <row r="618" spans="1:4">
      <c r="A618" s="388" t="s">
        <v>207</v>
      </c>
      <c r="B618" s="385"/>
      <c r="C618" s="386">
        <f t="shared" si="18"/>
        <v>0</v>
      </c>
      <c r="D618" s="385"/>
    </row>
    <row r="619" spans="1:4">
      <c r="A619" s="388" t="s">
        <v>209</v>
      </c>
      <c r="B619" s="385"/>
      <c r="C619" s="386">
        <f t="shared" si="18"/>
        <v>0</v>
      </c>
      <c r="D619" s="385"/>
    </row>
    <row r="620" spans="1:4">
      <c r="A620" s="388" t="s">
        <v>1252</v>
      </c>
      <c r="B620" s="385"/>
      <c r="C620" s="386">
        <f t="shared" si="18"/>
        <v>0</v>
      </c>
      <c r="D620" s="385"/>
    </row>
    <row r="621" spans="1:4">
      <c r="A621" s="388" t="s">
        <v>1254</v>
      </c>
      <c r="B621" s="385"/>
      <c r="C621" s="386">
        <f t="shared" si="18"/>
        <v>0</v>
      </c>
      <c r="D621" s="385"/>
    </row>
    <row r="622" spans="1:4">
      <c r="A622" s="388" t="s">
        <v>223</v>
      </c>
      <c r="B622" s="385"/>
      <c r="C622" s="386">
        <f t="shared" si="18"/>
        <v>0</v>
      </c>
      <c r="D622" s="385"/>
    </row>
    <row r="623" spans="1:4">
      <c r="A623" s="388" t="s">
        <v>1257</v>
      </c>
      <c r="B623" s="385"/>
      <c r="C623" s="386">
        <f t="shared" si="18"/>
        <v>0</v>
      </c>
      <c r="D623" s="385"/>
    </row>
    <row r="624" spans="1:4">
      <c r="A624" s="380" t="s">
        <v>1259</v>
      </c>
      <c r="B624" s="383">
        <f>SUM(B625:B626)</f>
        <v>0</v>
      </c>
      <c r="C624" s="381">
        <f t="shared" si="18"/>
        <v>0</v>
      </c>
      <c r="D624" s="383">
        <f>SUM(D625:D626)</f>
        <v>0</v>
      </c>
    </row>
    <row r="625" spans="1:4">
      <c r="A625" s="388" t="s">
        <v>1261</v>
      </c>
      <c r="B625" s="385"/>
      <c r="C625" s="386">
        <f t="shared" si="18"/>
        <v>0</v>
      </c>
      <c r="D625" s="385"/>
    </row>
    <row r="626" spans="1:4">
      <c r="A626" s="388" t="s">
        <v>1263</v>
      </c>
      <c r="B626" s="385"/>
      <c r="C626" s="386">
        <f t="shared" si="18"/>
        <v>0</v>
      </c>
      <c r="D626" s="385"/>
    </row>
    <row r="627" spans="1:4">
      <c r="A627" s="380" t="s">
        <v>1265</v>
      </c>
      <c r="B627" s="383">
        <v>40069</v>
      </c>
      <c r="C627" s="381">
        <f t="shared" si="18"/>
        <v>34813</v>
      </c>
      <c r="D627" s="383">
        <v>5256</v>
      </c>
    </row>
    <row r="628" spans="1:4">
      <c r="A628" s="380" t="s">
        <v>1267</v>
      </c>
      <c r="B628" s="383">
        <f>SUM(B629,B634,B648,B652,B664,B667,B671,B676,B680,B684,B687,B696,B698)</f>
        <v>18098</v>
      </c>
      <c r="C628" s="381">
        <f t="shared" si="18"/>
        <v>11139</v>
      </c>
      <c r="D628" s="383">
        <f>SUM(D629,D634,D648,D652,D664,D667,D671,D676,D680,D684,D687,D696,D698)</f>
        <v>6959</v>
      </c>
    </row>
    <row r="629" spans="1:4">
      <c r="A629" s="380" t="s">
        <v>1269</v>
      </c>
      <c r="B629" s="383">
        <f>SUM(B630:B633)</f>
        <v>2640</v>
      </c>
      <c r="C629" s="381">
        <f t="shared" si="18"/>
        <v>2640</v>
      </c>
      <c r="D629" s="383">
        <f>SUM(D630:D633)</f>
        <v>0</v>
      </c>
    </row>
    <row r="630" spans="1:4">
      <c r="A630" s="388" t="s">
        <v>205</v>
      </c>
      <c r="B630" s="385">
        <v>654</v>
      </c>
      <c r="C630" s="386">
        <f t="shared" si="18"/>
        <v>654</v>
      </c>
      <c r="D630" s="385"/>
    </row>
    <row r="631" spans="1:4">
      <c r="A631" s="388" t="s">
        <v>207</v>
      </c>
      <c r="B631" s="385"/>
      <c r="C631" s="386">
        <f t="shared" si="18"/>
        <v>0</v>
      </c>
      <c r="D631" s="385"/>
    </row>
    <row r="632" spans="1:4">
      <c r="A632" s="388" t="s">
        <v>209</v>
      </c>
      <c r="B632" s="385"/>
      <c r="C632" s="386">
        <f t="shared" si="18"/>
        <v>0</v>
      </c>
      <c r="D632" s="385"/>
    </row>
    <row r="633" spans="1:4">
      <c r="A633" s="388" t="s">
        <v>1274</v>
      </c>
      <c r="B633" s="385">
        <v>1986</v>
      </c>
      <c r="C633" s="386">
        <f t="shared" ref="C633:C696" si="19">B633-D633</f>
        <v>1986</v>
      </c>
      <c r="D633" s="385"/>
    </row>
    <row r="634" spans="1:4">
      <c r="A634" s="380" t="s">
        <v>1276</v>
      </c>
      <c r="B634" s="383">
        <f>SUM(B635:B647)</f>
        <v>638</v>
      </c>
      <c r="C634" s="381">
        <f t="shared" si="19"/>
        <v>0</v>
      </c>
      <c r="D634" s="383">
        <f>SUM(D635:D647)</f>
        <v>638</v>
      </c>
    </row>
    <row r="635" spans="1:4">
      <c r="A635" s="388" t="s">
        <v>1278</v>
      </c>
      <c r="B635" s="385">
        <v>452</v>
      </c>
      <c r="C635" s="386">
        <f t="shared" si="19"/>
        <v>0</v>
      </c>
      <c r="D635" s="385">
        <v>452</v>
      </c>
    </row>
    <row r="636" spans="1:4">
      <c r="A636" s="388" t="s">
        <v>1280</v>
      </c>
      <c r="B636" s="385">
        <v>186</v>
      </c>
      <c r="C636" s="386">
        <f t="shared" si="19"/>
        <v>0</v>
      </c>
      <c r="D636" s="385">
        <v>186</v>
      </c>
    </row>
    <row r="637" spans="1:4">
      <c r="A637" s="388" t="s">
        <v>1282</v>
      </c>
      <c r="B637" s="385"/>
      <c r="C637" s="386">
        <f t="shared" si="19"/>
        <v>0</v>
      </c>
      <c r="D637" s="385"/>
    </row>
    <row r="638" spans="1:4">
      <c r="A638" s="388" t="s">
        <v>1284</v>
      </c>
      <c r="B638" s="385"/>
      <c r="C638" s="386">
        <f t="shared" si="19"/>
        <v>0</v>
      </c>
      <c r="D638" s="385"/>
    </row>
    <row r="639" spans="1:4">
      <c r="A639" s="388" t="s">
        <v>1286</v>
      </c>
      <c r="B639" s="385"/>
      <c r="C639" s="386">
        <f t="shared" si="19"/>
        <v>0</v>
      </c>
      <c r="D639" s="385"/>
    </row>
    <row r="640" spans="1:4">
      <c r="A640" s="388" t="s">
        <v>1288</v>
      </c>
      <c r="B640" s="385"/>
      <c r="C640" s="386">
        <f t="shared" si="19"/>
        <v>0</v>
      </c>
      <c r="D640" s="385"/>
    </row>
    <row r="641" spans="1:4">
      <c r="A641" s="388" t="s">
        <v>1290</v>
      </c>
      <c r="B641" s="385"/>
      <c r="C641" s="386">
        <f t="shared" si="19"/>
        <v>0</v>
      </c>
      <c r="D641" s="385"/>
    </row>
    <row r="642" spans="1:4">
      <c r="A642" s="388" t="s">
        <v>1292</v>
      </c>
      <c r="B642" s="385"/>
      <c r="C642" s="386">
        <f t="shared" si="19"/>
        <v>0</v>
      </c>
      <c r="D642" s="385"/>
    </row>
    <row r="643" spans="1:4">
      <c r="A643" s="388" t="s">
        <v>1294</v>
      </c>
      <c r="B643" s="385"/>
      <c r="C643" s="386">
        <f t="shared" si="19"/>
        <v>0</v>
      </c>
      <c r="D643" s="385"/>
    </row>
    <row r="644" spans="1:4">
      <c r="A644" s="388" t="s">
        <v>1296</v>
      </c>
      <c r="B644" s="385"/>
      <c r="C644" s="386">
        <f t="shared" si="19"/>
        <v>0</v>
      </c>
      <c r="D644" s="385"/>
    </row>
    <row r="645" spans="1:4">
      <c r="A645" s="388" t="s">
        <v>1298</v>
      </c>
      <c r="B645" s="385"/>
      <c r="C645" s="386">
        <f t="shared" si="19"/>
        <v>0</v>
      </c>
      <c r="D645" s="385"/>
    </row>
    <row r="646" spans="1:4">
      <c r="A646" s="388" t="s">
        <v>1300</v>
      </c>
      <c r="B646" s="385"/>
      <c r="C646" s="386">
        <f t="shared" si="19"/>
        <v>0</v>
      </c>
      <c r="D646" s="385"/>
    </row>
    <row r="647" spans="1:4">
      <c r="A647" s="388" t="s">
        <v>1302</v>
      </c>
      <c r="B647" s="385"/>
      <c r="C647" s="386">
        <f t="shared" si="19"/>
        <v>0</v>
      </c>
      <c r="D647" s="385"/>
    </row>
    <row r="648" spans="1:4">
      <c r="A648" s="380" t="s">
        <v>1304</v>
      </c>
      <c r="B648" s="383">
        <f>SUM(B649:B651)</f>
        <v>1122</v>
      </c>
      <c r="C648" s="381">
        <f t="shared" si="19"/>
        <v>0</v>
      </c>
      <c r="D648" s="383">
        <f>SUM(D649:D651)</f>
        <v>1122</v>
      </c>
    </row>
    <row r="649" spans="1:4">
      <c r="A649" s="388" t="s">
        <v>1306</v>
      </c>
      <c r="B649" s="385"/>
      <c r="C649" s="386">
        <f t="shared" si="19"/>
        <v>0</v>
      </c>
      <c r="D649" s="385"/>
    </row>
    <row r="650" spans="1:4">
      <c r="A650" s="388" t="s">
        <v>1308</v>
      </c>
      <c r="B650" s="385">
        <v>1122</v>
      </c>
      <c r="C650" s="386">
        <f t="shared" si="19"/>
        <v>0</v>
      </c>
      <c r="D650" s="385">
        <v>1122</v>
      </c>
    </row>
    <row r="651" spans="1:4">
      <c r="A651" s="388" t="s">
        <v>1310</v>
      </c>
      <c r="B651" s="385"/>
      <c r="C651" s="386">
        <f t="shared" si="19"/>
        <v>0</v>
      </c>
      <c r="D651" s="385"/>
    </row>
    <row r="652" spans="1:4">
      <c r="A652" s="380" t="s">
        <v>1312</v>
      </c>
      <c r="B652" s="383">
        <f>SUM(B653:B663)</f>
        <v>1110</v>
      </c>
      <c r="C652" s="381">
        <f t="shared" si="19"/>
        <v>267</v>
      </c>
      <c r="D652" s="383">
        <f>SUM(D653:D663)</f>
        <v>843</v>
      </c>
    </row>
    <row r="653" spans="1:4">
      <c r="A653" s="388" t="s">
        <v>1314</v>
      </c>
      <c r="B653" s="385">
        <v>259</v>
      </c>
      <c r="C653" s="386">
        <f t="shared" si="19"/>
        <v>259</v>
      </c>
      <c r="D653" s="385">
        <v>0</v>
      </c>
    </row>
    <row r="654" spans="1:4">
      <c r="A654" s="388" t="s">
        <v>1316</v>
      </c>
      <c r="B654" s="385"/>
      <c r="C654" s="386">
        <f t="shared" si="19"/>
        <v>0</v>
      </c>
      <c r="D654" s="385"/>
    </row>
    <row r="655" spans="1:4">
      <c r="A655" s="388" t="s">
        <v>1318</v>
      </c>
      <c r="B655" s="385">
        <v>8</v>
      </c>
      <c r="C655" s="386">
        <f t="shared" si="19"/>
        <v>8</v>
      </c>
      <c r="D655" s="385"/>
    </row>
    <row r="656" spans="1:4">
      <c r="A656" s="388" t="s">
        <v>1320</v>
      </c>
      <c r="B656" s="385"/>
      <c r="C656" s="386">
        <f t="shared" si="19"/>
        <v>0</v>
      </c>
      <c r="D656" s="385"/>
    </row>
    <row r="657" spans="1:4">
      <c r="A657" s="388" t="s">
        <v>1322</v>
      </c>
      <c r="B657" s="385"/>
      <c r="C657" s="386">
        <f t="shared" si="19"/>
        <v>0</v>
      </c>
      <c r="D657" s="385"/>
    </row>
    <row r="658" spans="1:4">
      <c r="A658" s="388" t="s">
        <v>1324</v>
      </c>
      <c r="B658" s="385"/>
      <c r="C658" s="386">
        <f t="shared" si="19"/>
        <v>0</v>
      </c>
      <c r="D658" s="385"/>
    </row>
    <row r="659" spans="1:4">
      <c r="A659" s="388" t="s">
        <v>1326</v>
      </c>
      <c r="B659" s="385"/>
      <c r="C659" s="386">
        <f t="shared" si="19"/>
        <v>0</v>
      </c>
      <c r="D659" s="385"/>
    </row>
    <row r="660" spans="1:4">
      <c r="A660" s="388" t="s">
        <v>1328</v>
      </c>
      <c r="B660" s="385">
        <v>800</v>
      </c>
      <c r="C660" s="386">
        <f t="shared" si="19"/>
        <v>0</v>
      </c>
      <c r="D660" s="385">
        <v>800</v>
      </c>
    </row>
    <row r="661" spans="1:4">
      <c r="A661" s="388" t="s">
        <v>1330</v>
      </c>
      <c r="B661" s="385">
        <v>43</v>
      </c>
      <c r="C661" s="386">
        <f t="shared" si="19"/>
        <v>0</v>
      </c>
      <c r="D661" s="385">
        <v>43</v>
      </c>
    </row>
    <row r="662" spans="1:4">
      <c r="A662" s="388" t="s">
        <v>1332</v>
      </c>
      <c r="B662" s="385"/>
      <c r="C662" s="386">
        <f t="shared" si="19"/>
        <v>0</v>
      </c>
      <c r="D662" s="385"/>
    </row>
    <row r="663" spans="1:4">
      <c r="A663" s="388" t="s">
        <v>1334</v>
      </c>
      <c r="B663" s="385"/>
      <c r="C663" s="386">
        <f t="shared" si="19"/>
        <v>0</v>
      </c>
      <c r="D663" s="385"/>
    </row>
    <row r="664" spans="1:4">
      <c r="A664" s="380" t="s">
        <v>1336</v>
      </c>
      <c r="B664" s="383">
        <f>SUM(B665:B666)</f>
        <v>0</v>
      </c>
      <c r="C664" s="381">
        <f t="shared" si="19"/>
        <v>0</v>
      </c>
      <c r="D664" s="383">
        <f>SUM(D665:D666)</f>
        <v>0</v>
      </c>
    </row>
    <row r="665" spans="1:4">
      <c r="A665" s="388" t="s">
        <v>1338</v>
      </c>
      <c r="B665" s="385"/>
      <c r="C665" s="386">
        <f t="shared" si="19"/>
        <v>0</v>
      </c>
      <c r="D665" s="385"/>
    </row>
    <row r="666" spans="1:4">
      <c r="A666" s="388" t="s">
        <v>1340</v>
      </c>
      <c r="B666" s="385"/>
      <c r="C666" s="386">
        <f t="shared" si="19"/>
        <v>0</v>
      </c>
      <c r="D666" s="385"/>
    </row>
    <row r="667" spans="1:4">
      <c r="A667" s="380" t="s">
        <v>1342</v>
      </c>
      <c r="B667" s="383">
        <f>SUM(B668:B670)</f>
        <v>526</v>
      </c>
      <c r="C667" s="381">
        <f t="shared" si="19"/>
        <v>360</v>
      </c>
      <c r="D667" s="383">
        <f>SUM(D668:D670)</f>
        <v>166</v>
      </c>
    </row>
    <row r="668" spans="1:4">
      <c r="A668" s="388" t="s">
        <v>1344</v>
      </c>
      <c r="B668" s="385">
        <v>360</v>
      </c>
      <c r="C668" s="386">
        <f t="shared" si="19"/>
        <v>360</v>
      </c>
      <c r="D668" s="385"/>
    </row>
    <row r="669" spans="1:4">
      <c r="A669" s="388" t="s">
        <v>1346</v>
      </c>
      <c r="B669" s="385">
        <v>166</v>
      </c>
      <c r="C669" s="386">
        <f t="shared" si="19"/>
        <v>0</v>
      </c>
      <c r="D669" s="385">
        <v>166</v>
      </c>
    </row>
    <row r="670" spans="1:4">
      <c r="A670" s="388" t="s">
        <v>1348</v>
      </c>
      <c r="B670" s="385"/>
      <c r="C670" s="386">
        <f t="shared" si="19"/>
        <v>0</v>
      </c>
      <c r="D670" s="385"/>
    </row>
    <row r="671" spans="1:4">
      <c r="A671" s="380" t="s">
        <v>1350</v>
      </c>
      <c r="B671" s="383">
        <f>SUM(B672:B675)</f>
        <v>3525</v>
      </c>
      <c r="C671" s="381">
        <f t="shared" si="19"/>
        <v>3525</v>
      </c>
      <c r="D671" s="383">
        <f>SUM(D672:D675)</f>
        <v>0</v>
      </c>
    </row>
    <row r="672" spans="1:4">
      <c r="A672" s="388" t="s">
        <v>1352</v>
      </c>
      <c r="B672" s="385">
        <v>941</v>
      </c>
      <c r="C672" s="386">
        <f t="shared" si="19"/>
        <v>941</v>
      </c>
      <c r="D672" s="385"/>
    </row>
    <row r="673" spans="1:4">
      <c r="A673" s="388" t="s">
        <v>1354</v>
      </c>
      <c r="B673" s="385">
        <v>2584</v>
      </c>
      <c r="C673" s="386">
        <f t="shared" si="19"/>
        <v>2584</v>
      </c>
      <c r="D673" s="385"/>
    </row>
    <row r="674" spans="1:4">
      <c r="A674" s="388" t="s">
        <v>1356</v>
      </c>
      <c r="B674" s="385"/>
      <c r="C674" s="386">
        <f t="shared" si="19"/>
        <v>0</v>
      </c>
      <c r="D674" s="385"/>
    </row>
    <row r="675" spans="1:4">
      <c r="A675" s="388" t="s">
        <v>1358</v>
      </c>
      <c r="B675" s="385"/>
      <c r="C675" s="386">
        <f t="shared" si="19"/>
        <v>0</v>
      </c>
      <c r="D675" s="385"/>
    </row>
    <row r="676" spans="1:4">
      <c r="A676" s="380" t="s">
        <v>1360</v>
      </c>
      <c r="B676" s="383">
        <f>SUM(B677:B679)</f>
        <v>4190</v>
      </c>
      <c r="C676" s="381">
        <f t="shared" si="19"/>
        <v>0</v>
      </c>
      <c r="D676" s="383">
        <f>SUM(D677:D679)</f>
        <v>4190</v>
      </c>
    </row>
    <row r="677" spans="1:4">
      <c r="A677" s="388" t="s">
        <v>1362</v>
      </c>
      <c r="B677" s="385"/>
      <c r="C677" s="386">
        <f t="shared" si="19"/>
        <v>0</v>
      </c>
      <c r="D677" s="385"/>
    </row>
    <row r="678" spans="1:4">
      <c r="A678" s="388" t="s">
        <v>1364</v>
      </c>
      <c r="B678" s="385">
        <v>4190</v>
      </c>
      <c r="C678" s="386">
        <f t="shared" si="19"/>
        <v>0</v>
      </c>
      <c r="D678" s="385">
        <v>4190</v>
      </c>
    </row>
    <row r="679" spans="1:4">
      <c r="A679" s="388" t="s">
        <v>1366</v>
      </c>
      <c r="B679" s="385"/>
      <c r="C679" s="386">
        <f t="shared" si="19"/>
        <v>0</v>
      </c>
      <c r="D679" s="385"/>
    </row>
    <row r="680" spans="1:4">
      <c r="A680" s="380" t="s">
        <v>1368</v>
      </c>
      <c r="B680" s="383">
        <f>SUM(B681:B683)</f>
        <v>0</v>
      </c>
      <c r="C680" s="381">
        <f t="shared" si="19"/>
        <v>0</v>
      </c>
      <c r="D680" s="383">
        <f>SUM(D681:D683)</f>
        <v>0</v>
      </c>
    </row>
    <row r="681" spans="1:4">
      <c r="A681" s="388" t="s">
        <v>1370</v>
      </c>
      <c r="B681" s="385"/>
      <c r="C681" s="386">
        <f t="shared" si="19"/>
        <v>0</v>
      </c>
      <c r="D681" s="385"/>
    </row>
    <row r="682" spans="1:4">
      <c r="A682" s="388" t="s">
        <v>1372</v>
      </c>
      <c r="B682" s="385"/>
      <c r="C682" s="386">
        <f t="shared" si="19"/>
        <v>0</v>
      </c>
      <c r="D682" s="385"/>
    </row>
    <row r="683" spans="1:4">
      <c r="A683" s="388" t="s">
        <v>1374</v>
      </c>
      <c r="B683" s="385"/>
      <c r="C683" s="386">
        <f t="shared" si="19"/>
        <v>0</v>
      </c>
      <c r="D683" s="385"/>
    </row>
    <row r="684" spans="1:4">
      <c r="A684" s="380" t="s">
        <v>1376</v>
      </c>
      <c r="B684" s="383">
        <f>SUM(B685:B686)</f>
        <v>0</v>
      </c>
      <c r="C684" s="381">
        <f t="shared" si="19"/>
        <v>0</v>
      </c>
      <c r="D684" s="383">
        <f>SUM(D685:D686)</f>
        <v>0</v>
      </c>
    </row>
    <row r="685" spans="1:4">
      <c r="A685" s="388" t="s">
        <v>1378</v>
      </c>
      <c r="B685" s="385"/>
      <c r="C685" s="386">
        <f t="shared" si="19"/>
        <v>0</v>
      </c>
      <c r="D685" s="385"/>
    </row>
    <row r="686" spans="1:4">
      <c r="A686" s="388" t="s">
        <v>1380</v>
      </c>
      <c r="B686" s="385"/>
      <c r="C686" s="386">
        <f t="shared" si="19"/>
        <v>0</v>
      </c>
      <c r="D686" s="385"/>
    </row>
    <row r="687" spans="1:4">
      <c r="A687" s="380" t="s">
        <v>1382</v>
      </c>
      <c r="B687" s="383">
        <f>SUM(B688:B695)</f>
        <v>2127</v>
      </c>
      <c r="C687" s="381">
        <f t="shared" si="19"/>
        <v>2127</v>
      </c>
      <c r="D687" s="383">
        <f>SUM(D688:D695)</f>
        <v>0</v>
      </c>
    </row>
    <row r="688" spans="1:4">
      <c r="A688" s="388" t="s">
        <v>205</v>
      </c>
      <c r="B688" s="385">
        <v>2127</v>
      </c>
      <c r="C688" s="386">
        <f t="shared" si="19"/>
        <v>2127</v>
      </c>
      <c r="D688" s="385"/>
    </row>
    <row r="689" spans="1:4">
      <c r="A689" s="388" t="s">
        <v>207</v>
      </c>
      <c r="B689" s="385"/>
      <c r="C689" s="386">
        <f t="shared" si="19"/>
        <v>0</v>
      </c>
      <c r="D689" s="385"/>
    </row>
    <row r="690" spans="1:4">
      <c r="A690" s="388" t="s">
        <v>209</v>
      </c>
      <c r="B690" s="385"/>
      <c r="C690" s="386">
        <f t="shared" si="19"/>
        <v>0</v>
      </c>
      <c r="D690" s="385"/>
    </row>
    <row r="691" spans="1:4">
      <c r="A691" s="388" t="s">
        <v>306</v>
      </c>
      <c r="B691" s="385"/>
      <c r="C691" s="386">
        <f t="shared" si="19"/>
        <v>0</v>
      </c>
      <c r="D691" s="385"/>
    </row>
    <row r="692" spans="1:4">
      <c r="A692" s="388" t="s">
        <v>1388</v>
      </c>
      <c r="B692" s="385"/>
      <c r="C692" s="386">
        <f t="shared" si="19"/>
        <v>0</v>
      </c>
      <c r="D692" s="385"/>
    </row>
    <row r="693" spans="1:4">
      <c r="A693" s="388" t="s">
        <v>1390</v>
      </c>
      <c r="B693" s="385"/>
      <c r="C693" s="386">
        <f t="shared" si="19"/>
        <v>0</v>
      </c>
      <c r="D693" s="385"/>
    </row>
    <row r="694" spans="1:4">
      <c r="A694" s="388" t="s">
        <v>223</v>
      </c>
      <c r="B694" s="385"/>
      <c r="C694" s="386">
        <f t="shared" si="19"/>
        <v>0</v>
      </c>
      <c r="D694" s="385"/>
    </row>
    <row r="695" spans="1:4">
      <c r="A695" s="388" t="s">
        <v>1393</v>
      </c>
      <c r="B695" s="385"/>
      <c r="C695" s="386">
        <f t="shared" si="19"/>
        <v>0</v>
      </c>
      <c r="D695" s="385"/>
    </row>
    <row r="696" spans="1:4">
      <c r="A696" s="380" t="s">
        <v>2488</v>
      </c>
      <c r="B696" s="383">
        <f>SUM(B697)</f>
        <v>0</v>
      </c>
      <c r="C696" s="381">
        <f t="shared" si="19"/>
        <v>0</v>
      </c>
      <c r="D696" s="383">
        <f>SUM(D697)</f>
        <v>0</v>
      </c>
    </row>
    <row r="697" spans="1:4">
      <c r="A697" s="388" t="s">
        <v>2489</v>
      </c>
      <c r="B697" s="385"/>
      <c r="C697" s="386">
        <f t="shared" ref="C697:C721" si="20">B697-D697</f>
        <v>0</v>
      </c>
      <c r="D697" s="385"/>
    </row>
    <row r="698" spans="1:4">
      <c r="A698" s="401" t="s">
        <v>1397</v>
      </c>
      <c r="B698" s="383">
        <f>SUM(B699)</f>
        <v>2220</v>
      </c>
      <c r="C698" s="381">
        <f t="shared" si="20"/>
        <v>2220</v>
      </c>
      <c r="D698" s="383">
        <f>SUM(D699)</f>
        <v>0</v>
      </c>
    </row>
    <row r="699" spans="1:4">
      <c r="A699" s="402" t="s">
        <v>2490</v>
      </c>
      <c r="B699" s="385">
        <v>2220</v>
      </c>
      <c r="C699" s="386">
        <f t="shared" si="20"/>
        <v>2220</v>
      </c>
      <c r="D699" s="385"/>
    </row>
    <row r="700" spans="1:4">
      <c r="A700" s="401" t="s">
        <v>1399</v>
      </c>
      <c r="B700" s="383">
        <f>SUM(B701,B711,B715,B724,B729,B736,B742,B745,B748,B749,B750,B756,B757,B758,B773)</f>
        <v>4392</v>
      </c>
      <c r="C700" s="381">
        <f t="shared" si="20"/>
        <v>1790</v>
      </c>
      <c r="D700" s="383">
        <f>SUM(D701,D711,D715,D724,D729,D736,D742,D745,D748,D749,D750,D756,D757,D758,D773)</f>
        <v>2602</v>
      </c>
    </row>
    <row r="701" spans="1:4">
      <c r="A701" s="401" t="s">
        <v>1401</v>
      </c>
      <c r="B701" s="383">
        <f>SUM(B702:B710)</f>
        <v>1790</v>
      </c>
      <c r="C701" s="381">
        <f t="shared" si="20"/>
        <v>1790</v>
      </c>
      <c r="D701" s="383">
        <f>SUM(D702:D710)</f>
        <v>0</v>
      </c>
    </row>
    <row r="702" spans="1:4">
      <c r="A702" s="402" t="s">
        <v>205</v>
      </c>
      <c r="B702" s="385">
        <v>1790</v>
      </c>
      <c r="C702" s="386">
        <f t="shared" si="20"/>
        <v>1790</v>
      </c>
      <c r="D702" s="385"/>
    </row>
    <row r="703" spans="1:4">
      <c r="A703" s="402" t="s">
        <v>207</v>
      </c>
      <c r="B703" s="385"/>
      <c r="C703" s="386">
        <f t="shared" si="20"/>
        <v>0</v>
      </c>
      <c r="D703" s="385"/>
    </row>
    <row r="704" spans="1:4">
      <c r="A704" s="402" t="s">
        <v>209</v>
      </c>
      <c r="B704" s="385"/>
      <c r="C704" s="386">
        <f t="shared" si="20"/>
        <v>0</v>
      </c>
      <c r="D704" s="385"/>
    </row>
    <row r="705" spans="1:4">
      <c r="A705" s="402" t="s">
        <v>1406</v>
      </c>
      <c r="B705" s="385"/>
      <c r="C705" s="386">
        <f t="shared" si="20"/>
        <v>0</v>
      </c>
      <c r="D705" s="385"/>
    </row>
    <row r="706" spans="1:4">
      <c r="A706" s="402" t="s">
        <v>1408</v>
      </c>
      <c r="B706" s="385"/>
      <c r="C706" s="386">
        <f t="shared" si="20"/>
        <v>0</v>
      </c>
      <c r="D706" s="385"/>
    </row>
    <row r="707" spans="1:4">
      <c r="A707" s="402" t="s">
        <v>1410</v>
      </c>
      <c r="B707" s="385"/>
      <c r="C707" s="386">
        <f t="shared" si="20"/>
        <v>0</v>
      </c>
      <c r="D707" s="385"/>
    </row>
    <row r="708" spans="1:4">
      <c r="A708" s="402" t="s">
        <v>1412</v>
      </c>
      <c r="B708" s="385"/>
      <c r="C708" s="386">
        <f t="shared" si="20"/>
        <v>0</v>
      </c>
      <c r="D708" s="385"/>
    </row>
    <row r="709" spans="1:4">
      <c r="A709" s="402" t="s">
        <v>1414</v>
      </c>
      <c r="B709" s="385"/>
      <c r="C709" s="386">
        <f t="shared" si="20"/>
        <v>0</v>
      </c>
      <c r="D709" s="385"/>
    </row>
    <row r="710" spans="1:4">
      <c r="A710" s="402" t="s">
        <v>1416</v>
      </c>
      <c r="B710" s="385"/>
      <c r="C710" s="386">
        <f t="shared" si="20"/>
        <v>0</v>
      </c>
      <c r="D710" s="385"/>
    </row>
    <row r="711" spans="1:4">
      <c r="A711" s="401" t="s">
        <v>1418</v>
      </c>
      <c r="B711" s="383">
        <f>SUM(B712:B714)</f>
        <v>100</v>
      </c>
      <c r="C711" s="381">
        <f t="shared" si="20"/>
        <v>0</v>
      </c>
      <c r="D711" s="383">
        <f>SUM(D712:D714)</f>
        <v>100</v>
      </c>
    </row>
    <row r="712" spans="1:4">
      <c r="A712" s="402" t="s">
        <v>1420</v>
      </c>
      <c r="B712" s="385"/>
      <c r="C712" s="386">
        <f t="shared" si="20"/>
        <v>0</v>
      </c>
      <c r="D712" s="385"/>
    </row>
    <row r="713" spans="1:4">
      <c r="A713" s="402" t="s">
        <v>1422</v>
      </c>
      <c r="B713" s="385"/>
      <c r="C713" s="386">
        <f t="shared" si="20"/>
        <v>0</v>
      </c>
      <c r="D713" s="385"/>
    </row>
    <row r="714" spans="1:4">
      <c r="A714" s="402" t="s">
        <v>1424</v>
      </c>
      <c r="B714" s="385">
        <v>100</v>
      </c>
      <c r="C714" s="386">
        <f t="shared" si="20"/>
        <v>0</v>
      </c>
      <c r="D714" s="385">
        <v>100</v>
      </c>
    </row>
    <row r="715" spans="1:4">
      <c r="A715" s="401" t="s">
        <v>1426</v>
      </c>
      <c r="B715" s="383">
        <f>SUM(B716:B723)</f>
        <v>2502</v>
      </c>
      <c r="C715" s="381">
        <f t="shared" si="20"/>
        <v>0</v>
      </c>
      <c r="D715" s="383">
        <f>SUM(D716:D723)</f>
        <v>2502</v>
      </c>
    </row>
    <row r="716" spans="1:4">
      <c r="A716" s="402" t="s">
        <v>1428</v>
      </c>
      <c r="B716" s="385">
        <v>1080</v>
      </c>
      <c r="C716" s="386">
        <f t="shared" si="20"/>
        <v>0</v>
      </c>
      <c r="D716" s="385">
        <v>1080</v>
      </c>
    </row>
    <row r="717" spans="1:4">
      <c r="A717" s="402" t="s">
        <v>1430</v>
      </c>
      <c r="B717" s="385">
        <v>1422</v>
      </c>
      <c r="C717" s="386">
        <f t="shared" si="20"/>
        <v>0</v>
      </c>
      <c r="D717" s="385">
        <v>1422</v>
      </c>
    </row>
    <row r="718" spans="1:4">
      <c r="A718" s="402" t="s">
        <v>1432</v>
      </c>
      <c r="B718" s="385"/>
      <c r="C718" s="386">
        <f t="shared" si="20"/>
        <v>0</v>
      </c>
      <c r="D718" s="385"/>
    </row>
    <row r="719" spans="1:4">
      <c r="A719" s="402" t="s">
        <v>1434</v>
      </c>
      <c r="B719" s="385"/>
      <c r="C719" s="386">
        <f t="shared" si="20"/>
        <v>0</v>
      </c>
      <c r="D719" s="385"/>
    </row>
    <row r="720" spans="1:4">
      <c r="A720" s="402" t="s">
        <v>1436</v>
      </c>
      <c r="B720" s="385"/>
      <c r="C720" s="386">
        <f t="shared" si="20"/>
        <v>0</v>
      </c>
      <c r="D720" s="385"/>
    </row>
    <row r="721" spans="1:4">
      <c r="A721" s="402" t="s">
        <v>1438</v>
      </c>
      <c r="B721" s="385"/>
      <c r="C721" s="386">
        <f t="shared" si="20"/>
        <v>0</v>
      </c>
      <c r="D721" s="385"/>
    </row>
    <row r="722" spans="1:4">
      <c r="A722" s="402" t="s">
        <v>1440</v>
      </c>
      <c r="B722" s="385"/>
      <c r="C722" s="386"/>
      <c r="D722" s="385"/>
    </row>
    <row r="723" spans="1:4">
      <c r="A723" s="402" t="s">
        <v>1442</v>
      </c>
      <c r="B723" s="385"/>
      <c r="C723" s="386">
        <f t="shared" ref="C723:C761" si="21">B723-D723</f>
        <v>0</v>
      </c>
      <c r="D723" s="385"/>
    </row>
    <row r="724" spans="1:4">
      <c r="A724" s="401" t="s">
        <v>1444</v>
      </c>
      <c r="B724" s="383">
        <f>SUM(B725:B728)</f>
        <v>0</v>
      </c>
      <c r="C724" s="381">
        <f t="shared" si="21"/>
        <v>0</v>
      </c>
      <c r="D724" s="383">
        <f>SUM(D725:D728)</f>
        <v>0</v>
      </c>
    </row>
    <row r="725" spans="1:4">
      <c r="A725" s="402" t="s">
        <v>1446</v>
      </c>
      <c r="B725" s="385"/>
      <c r="C725" s="386">
        <f t="shared" si="21"/>
        <v>0</v>
      </c>
      <c r="D725" s="385"/>
    </row>
    <row r="726" spans="1:4">
      <c r="A726" s="402" t="s">
        <v>1448</v>
      </c>
      <c r="B726" s="385"/>
      <c r="C726" s="386">
        <f t="shared" si="21"/>
        <v>0</v>
      </c>
      <c r="D726" s="385"/>
    </row>
    <row r="727" spans="1:4">
      <c r="A727" s="402" t="s">
        <v>1450</v>
      </c>
      <c r="B727" s="385"/>
      <c r="C727" s="386">
        <f t="shared" si="21"/>
        <v>0</v>
      </c>
      <c r="D727" s="385"/>
    </row>
    <row r="728" spans="1:4">
      <c r="A728" s="402" t="s">
        <v>1452</v>
      </c>
      <c r="B728" s="385"/>
      <c r="C728" s="386">
        <f t="shared" si="21"/>
        <v>0</v>
      </c>
      <c r="D728" s="385"/>
    </row>
    <row r="729" spans="1:4">
      <c r="A729" s="401" t="s">
        <v>1454</v>
      </c>
      <c r="B729" s="383">
        <f>SUM(B730:B735)</f>
        <v>0</v>
      </c>
      <c r="C729" s="381">
        <f t="shared" si="21"/>
        <v>0</v>
      </c>
      <c r="D729" s="383">
        <f>SUM(D730:D735)</f>
        <v>0</v>
      </c>
    </row>
    <row r="730" spans="1:4">
      <c r="A730" s="402" t="s">
        <v>1456</v>
      </c>
      <c r="B730" s="385"/>
      <c r="C730" s="386">
        <f t="shared" si="21"/>
        <v>0</v>
      </c>
      <c r="D730" s="385"/>
    </row>
    <row r="731" spans="1:4">
      <c r="A731" s="402" t="s">
        <v>1458</v>
      </c>
      <c r="B731" s="385"/>
      <c r="C731" s="386">
        <f t="shared" si="21"/>
        <v>0</v>
      </c>
      <c r="D731" s="385"/>
    </row>
    <row r="732" spans="1:4">
      <c r="A732" s="402" t="s">
        <v>1460</v>
      </c>
      <c r="B732" s="385"/>
      <c r="C732" s="386">
        <f t="shared" si="21"/>
        <v>0</v>
      </c>
      <c r="D732" s="385"/>
    </row>
    <row r="733" spans="1:4">
      <c r="A733" s="402" t="s">
        <v>1462</v>
      </c>
      <c r="B733" s="385"/>
      <c r="C733" s="386">
        <f t="shared" si="21"/>
        <v>0</v>
      </c>
      <c r="D733" s="385"/>
    </row>
    <row r="734" spans="1:4">
      <c r="A734" s="402" t="s">
        <v>1464</v>
      </c>
      <c r="B734" s="385"/>
      <c r="C734" s="386">
        <f t="shared" si="21"/>
        <v>0</v>
      </c>
      <c r="D734" s="385"/>
    </row>
    <row r="735" spans="1:4">
      <c r="A735" s="402" t="s">
        <v>1466</v>
      </c>
      <c r="B735" s="385"/>
      <c r="C735" s="386">
        <f t="shared" si="21"/>
        <v>0</v>
      </c>
      <c r="D735" s="385"/>
    </row>
    <row r="736" spans="1:4">
      <c r="A736" s="401" t="s">
        <v>1468</v>
      </c>
      <c r="B736" s="383">
        <f>SUM(B737:B741)</f>
        <v>0</v>
      </c>
      <c r="C736" s="381">
        <f t="shared" si="21"/>
        <v>0</v>
      </c>
      <c r="D736" s="383">
        <f>SUM(D737:D741)</f>
        <v>0</v>
      </c>
    </row>
    <row r="737" spans="1:4">
      <c r="A737" s="402" t="s">
        <v>1470</v>
      </c>
      <c r="B737" s="385"/>
      <c r="C737" s="386">
        <f t="shared" si="21"/>
        <v>0</v>
      </c>
      <c r="D737" s="385"/>
    </row>
    <row r="738" spans="1:4">
      <c r="A738" s="402" t="s">
        <v>1472</v>
      </c>
      <c r="B738" s="385"/>
      <c r="C738" s="386">
        <f t="shared" si="21"/>
        <v>0</v>
      </c>
      <c r="D738" s="385"/>
    </row>
    <row r="739" spans="1:4">
      <c r="A739" s="402" t="s">
        <v>1474</v>
      </c>
      <c r="B739" s="385"/>
      <c r="C739" s="386">
        <f t="shared" si="21"/>
        <v>0</v>
      </c>
      <c r="D739" s="385"/>
    </row>
    <row r="740" spans="1:4">
      <c r="A740" s="402" t="s">
        <v>1476</v>
      </c>
      <c r="B740" s="385"/>
      <c r="C740" s="386">
        <f t="shared" si="21"/>
        <v>0</v>
      </c>
      <c r="D740" s="385"/>
    </row>
    <row r="741" spans="1:4">
      <c r="A741" s="402" t="s">
        <v>1478</v>
      </c>
      <c r="B741" s="385"/>
      <c r="C741" s="386">
        <f t="shared" si="21"/>
        <v>0</v>
      </c>
      <c r="D741" s="385"/>
    </row>
    <row r="742" spans="1:4">
      <c r="A742" s="401" t="s">
        <v>1480</v>
      </c>
      <c r="B742" s="383">
        <f>SUM(B743:B744)</f>
        <v>0</v>
      </c>
      <c r="C742" s="381">
        <f t="shared" si="21"/>
        <v>0</v>
      </c>
      <c r="D742" s="383">
        <f>SUM(D743:D744)</f>
        <v>0</v>
      </c>
    </row>
    <row r="743" spans="1:4">
      <c r="A743" s="402" t="s">
        <v>1482</v>
      </c>
      <c r="B743" s="385"/>
      <c r="C743" s="386">
        <f t="shared" si="21"/>
        <v>0</v>
      </c>
      <c r="D743" s="385"/>
    </row>
    <row r="744" spans="1:4">
      <c r="A744" s="402" t="s">
        <v>1484</v>
      </c>
      <c r="B744" s="385"/>
      <c r="C744" s="386">
        <f t="shared" si="21"/>
        <v>0</v>
      </c>
      <c r="D744" s="385"/>
    </row>
    <row r="745" spans="1:4">
      <c r="A745" s="401" t="s">
        <v>1486</v>
      </c>
      <c r="B745" s="383">
        <f>SUM(B746:B747)</f>
        <v>0</v>
      </c>
      <c r="C745" s="381">
        <f t="shared" si="21"/>
        <v>0</v>
      </c>
      <c r="D745" s="383">
        <f>SUM(D746:D747)</f>
        <v>0</v>
      </c>
    </row>
    <row r="746" spans="1:4">
      <c r="A746" s="402" t="s">
        <v>1488</v>
      </c>
      <c r="B746" s="385"/>
      <c r="C746" s="386">
        <f t="shared" si="21"/>
        <v>0</v>
      </c>
      <c r="D746" s="385"/>
    </row>
    <row r="747" spans="1:4">
      <c r="A747" s="402" t="s">
        <v>1490</v>
      </c>
      <c r="B747" s="385"/>
      <c r="C747" s="386">
        <f t="shared" si="21"/>
        <v>0</v>
      </c>
      <c r="D747" s="385"/>
    </row>
    <row r="748" spans="1:4">
      <c r="A748" s="401" t="s">
        <v>1492</v>
      </c>
      <c r="B748" s="383"/>
      <c r="C748" s="381">
        <f t="shared" si="21"/>
        <v>0</v>
      </c>
      <c r="D748" s="383"/>
    </row>
    <row r="749" spans="1:4">
      <c r="A749" s="401" t="s">
        <v>1494</v>
      </c>
      <c r="B749" s="383"/>
      <c r="C749" s="381">
        <f t="shared" si="21"/>
        <v>0</v>
      </c>
      <c r="D749" s="383"/>
    </row>
    <row r="750" spans="1:4">
      <c r="A750" s="401" t="s">
        <v>1496</v>
      </c>
      <c r="B750" s="383">
        <f>SUM(B751:B755)</f>
        <v>0</v>
      </c>
      <c r="C750" s="381">
        <f t="shared" si="21"/>
        <v>0</v>
      </c>
      <c r="D750" s="383">
        <f>SUM(D751:D755)</f>
        <v>0</v>
      </c>
    </row>
    <row r="751" spans="1:4">
      <c r="A751" s="402" t="s">
        <v>1498</v>
      </c>
      <c r="B751" s="385"/>
      <c r="C751" s="386">
        <f t="shared" si="21"/>
        <v>0</v>
      </c>
      <c r="D751" s="385"/>
    </row>
    <row r="752" spans="1:4">
      <c r="A752" s="402" t="s">
        <v>1500</v>
      </c>
      <c r="B752" s="385"/>
      <c r="C752" s="386">
        <f t="shared" si="21"/>
        <v>0</v>
      </c>
      <c r="D752" s="385"/>
    </row>
    <row r="753" spans="1:4">
      <c r="A753" s="402" t="s">
        <v>1502</v>
      </c>
      <c r="B753" s="385"/>
      <c r="C753" s="386">
        <f t="shared" si="21"/>
        <v>0</v>
      </c>
      <c r="D753" s="385"/>
    </row>
    <row r="754" spans="1:4">
      <c r="A754" s="402" t="s">
        <v>1504</v>
      </c>
      <c r="B754" s="385"/>
      <c r="C754" s="386">
        <f t="shared" si="21"/>
        <v>0</v>
      </c>
      <c r="D754" s="385"/>
    </row>
    <row r="755" spans="1:4">
      <c r="A755" s="402" t="s">
        <v>1506</v>
      </c>
      <c r="B755" s="385"/>
      <c r="C755" s="386">
        <f t="shared" si="21"/>
        <v>0</v>
      </c>
      <c r="D755" s="385"/>
    </row>
    <row r="756" spans="1:4">
      <c r="A756" s="401" t="s">
        <v>1508</v>
      </c>
      <c r="B756" s="383"/>
      <c r="C756" s="381">
        <f t="shared" si="21"/>
        <v>0</v>
      </c>
      <c r="D756" s="383"/>
    </row>
    <row r="757" spans="1:4">
      <c r="A757" s="401" t="s">
        <v>1510</v>
      </c>
      <c r="B757" s="383"/>
      <c r="C757" s="381">
        <f t="shared" si="21"/>
        <v>0</v>
      </c>
      <c r="D757" s="383"/>
    </row>
    <row r="758" spans="1:4">
      <c r="A758" s="401" t="s">
        <v>1512</v>
      </c>
      <c r="B758" s="383">
        <f>SUM(B759:B772)</f>
        <v>0</v>
      </c>
      <c r="C758" s="381">
        <f t="shared" si="21"/>
        <v>0</v>
      </c>
      <c r="D758" s="383">
        <f>SUM(D759:D772)</f>
        <v>0</v>
      </c>
    </row>
    <row r="759" spans="1:4">
      <c r="A759" s="402" t="s">
        <v>205</v>
      </c>
      <c r="B759" s="385"/>
      <c r="C759" s="386">
        <f t="shared" si="21"/>
        <v>0</v>
      </c>
      <c r="D759" s="385"/>
    </row>
    <row r="760" spans="1:4">
      <c r="A760" s="402" t="s">
        <v>207</v>
      </c>
      <c r="B760" s="385"/>
      <c r="C760" s="386">
        <f t="shared" si="21"/>
        <v>0</v>
      </c>
      <c r="D760" s="385"/>
    </row>
    <row r="761" spans="1:4">
      <c r="A761" s="402" t="s">
        <v>209</v>
      </c>
      <c r="B761" s="385"/>
      <c r="C761" s="386">
        <f t="shared" si="21"/>
        <v>0</v>
      </c>
      <c r="D761" s="385"/>
    </row>
    <row r="762" spans="1:4">
      <c r="A762" s="402" t="s">
        <v>1517</v>
      </c>
      <c r="B762" s="385"/>
      <c r="C762" s="386">
        <f t="shared" ref="C762:C825" si="22">B762-D762</f>
        <v>0</v>
      </c>
      <c r="D762" s="385"/>
    </row>
    <row r="763" spans="1:4">
      <c r="A763" s="402" t="s">
        <v>1519</v>
      </c>
      <c r="B763" s="385"/>
      <c r="C763" s="386">
        <f t="shared" si="22"/>
        <v>0</v>
      </c>
      <c r="D763" s="385"/>
    </row>
    <row r="764" spans="1:4">
      <c r="A764" s="402" t="s">
        <v>1521</v>
      </c>
      <c r="B764" s="385"/>
      <c r="C764" s="386">
        <f t="shared" si="22"/>
        <v>0</v>
      </c>
      <c r="D764" s="385"/>
    </row>
    <row r="765" spans="1:4">
      <c r="A765" s="402" t="s">
        <v>1523</v>
      </c>
      <c r="B765" s="385"/>
      <c r="C765" s="386">
        <f t="shared" si="22"/>
        <v>0</v>
      </c>
      <c r="D765" s="385"/>
    </row>
    <row r="766" spans="1:4">
      <c r="A766" s="402" t="s">
        <v>1525</v>
      </c>
      <c r="B766" s="385"/>
      <c r="C766" s="386">
        <f t="shared" si="22"/>
        <v>0</v>
      </c>
      <c r="D766" s="385"/>
    </row>
    <row r="767" spans="1:4">
      <c r="A767" s="402" t="s">
        <v>1527</v>
      </c>
      <c r="B767" s="385"/>
      <c r="C767" s="386">
        <f t="shared" si="22"/>
        <v>0</v>
      </c>
      <c r="D767" s="385"/>
    </row>
    <row r="768" spans="1:4">
      <c r="A768" s="402" t="s">
        <v>1529</v>
      </c>
      <c r="B768" s="385"/>
      <c r="C768" s="386">
        <f t="shared" si="22"/>
        <v>0</v>
      </c>
      <c r="D768" s="385"/>
    </row>
    <row r="769" spans="1:4">
      <c r="A769" s="402" t="s">
        <v>306</v>
      </c>
      <c r="B769" s="385"/>
      <c r="C769" s="386">
        <f t="shared" si="22"/>
        <v>0</v>
      </c>
      <c r="D769" s="385"/>
    </row>
    <row r="770" spans="1:4">
      <c r="A770" s="402" t="s">
        <v>1532</v>
      </c>
      <c r="B770" s="385"/>
      <c r="C770" s="386">
        <f t="shared" si="22"/>
        <v>0</v>
      </c>
      <c r="D770" s="385"/>
    </row>
    <row r="771" spans="1:4">
      <c r="A771" s="402" t="s">
        <v>223</v>
      </c>
      <c r="B771" s="385"/>
      <c r="C771" s="386">
        <f t="shared" si="22"/>
        <v>0</v>
      </c>
      <c r="D771" s="385"/>
    </row>
    <row r="772" spans="1:4">
      <c r="A772" s="402" t="s">
        <v>1535</v>
      </c>
      <c r="B772" s="385"/>
      <c r="C772" s="386">
        <f t="shared" si="22"/>
        <v>0</v>
      </c>
      <c r="D772" s="385"/>
    </row>
    <row r="773" spans="1:4">
      <c r="A773" s="401" t="s">
        <v>1537</v>
      </c>
      <c r="B773" s="383"/>
      <c r="C773" s="381">
        <f t="shared" si="22"/>
        <v>0</v>
      </c>
      <c r="D773" s="383"/>
    </row>
    <row r="774" spans="1:4">
      <c r="A774" s="401" t="s">
        <v>1539</v>
      </c>
      <c r="B774" s="383">
        <f>SUM(B775,B786,B787,B790,B791,B792)</f>
        <v>16703</v>
      </c>
      <c r="C774" s="381">
        <f t="shared" si="22"/>
        <v>3892</v>
      </c>
      <c r="D774" s="383">
        <f>SUM(D775,D786,D787,D790,D791,D792)</f>
        <v>12811</v>
      </c>
    </row>
    <row r="775" spans="1:4">
      <c r="A775" s="401" t="s">
        <v>1541</v>
      </c>
      <c r="B775" s="383">
        <f>SUM(B776:B785)</f>
        <v>870</v>
      </c>
      <c r="C775" s="381">
        <f t="shared" si="22"/>
        <v>840</v>
      </c>
      <c r="D775" s="383">
        <f>SUM(D776:D785)</f>
        <v>30</v>
      </c>
    </row>
    <row r="776" spans="1:4">
      <c r="A776" s="402" t="s">
        <v>205</v>
      </c>
      <c r="B776" s="385">
        <v>770</v>
      </c>
      <c r="C776" s="386">
        <f t="shared" si="22"/>
        <v>740</v>
      </c>
      <c r="D776" s="385">
        <v>30</v>
      </c>
    </row>
    <row r="777" spans="1:4">
      <c r="A777" s="402" t="s">
        <v>207</v>
      </c>
      <c r="B777" s="385"/>
      <c r="C777" s="386">
        <f t="shared" si="22"/>
        <v>0</v>
      </c>
      <c r="D777" s="385"/>
    </row>
    <row r="778" spans="1:4">
      <c r="A778" s="402" t="s">
        <v>209</v>
      </c>
      <c r="B778" s="385"/>
      <c r="C778" s="386">
        <f t="shared" si="22"/>
        <v>0</v>
      </c>
      <c r="D778" s="385"/>
    </row>
    <row r="779" spans="1:4">
      <c r="A779" s="402" t="s">
        <v>1546</v>
      </c>
      <c r="B779" s="385"/>
      <c r="C779" s="386">
        <f t="shared" si="22"/>
        <v>0</v>
      </c>
      <c r="D779" s="385"/>
    </row>
    <row r="780" spans="1:4">
      <c r="A780" s="402" t="s">
        <v>2491</v>
      </c>
      <c r="B780" s="385"/>
      <c r="C780" s="386">
        <f t="shared" si="22"/>
        <v>0</v>
      </c>
      <c r="D780" s="385"/>
    </row>
    <row r="781" spans="1:4">
      <c r="A781" s="402" t="s">
        <v>1550</v>
      </c>
      <c r="B781" s="385"/>
      <c r="C781" s="386">
        <f t="shared" si="22"/>
        <v>0</v>
      </c>
      <c r="D781" s="385"/>
    </row>
    <row r="782" spans="1:4">
      <c r="A782" s="402" t="s">
        <v>1552</v>
      </c>
      <c r="B782" s="385"/>
      <c r="C782" s="386">
        <f t="shared" si="22"/>
        <v>0</v>
      </c>
      <c r="D782" s="385"/>
    </row>
    <row r="783" spans="1:4">
      <c r="A783" s="402" t="s">
        <v>1554</v>
      </c>
      <c r="B783" s="385"/>
      <c r="C783" s="386">
        <f t="shared" si="22"/>
        <v>0</v>
      </c>
      <c r="D783" s="385"/>
    </row>
    <row r="784" spans="1:4">
      <c r="A784" s="402" t="s">
        <v>1556</v>
      </c>
      <c r="B784" s="385"/>
      <c r="C784" s="386">
        <f t="shared" si="22"/>
        <v>0</v>
      </c>
      <c r="D784" s="385"/>
    </row>
    <row r="785" spans="1:4">
      <c r="A785" s="402" t="s">
        <v>1558</v>
      </c>
      <c r="B785" s="385">
        <v>100</v>
      </c>
      <c r="C785" s="386">
        <f t="shared" si="22"/>
        <v>100</v>
      </c>
      <c r="D785" s="385"/>
    </row>
    <row r="786" spans="1:4">
      <c r="A786" s="401" t="s">
        <v>1560</v>
      </c>
      <c r="B786" s="383"/>
      <c r="C786" s="381">
        <f t="shared" si="22"/>
        <v>0</v>
      </c>
      <c r="D786" s="383"/>
    </row>
    <row r="787" spans="1:4">
      <c r="A787" s="401" t="s">
        <v>1562</v>
      </c>
      <c r="B787" s="383">
        <f>SUM(B788:B789)</f>
        <v>0</v>
      </c>
      <c r="C787" s="381">
        <f t="shared" si="22"/>
        <v>0</v>
      </c>
      <c r="D787" s="383">
        <f>SUM(D788:D789)</f>
        <v>0</v>
      </c>
    </row>
    <row r="788" spans="1:4">
      <c r="A788" s="402" t="s">
        <v>1564</v>
      </c>
      <c r="B788" s="385"/>
      <c r="C788" s="386">
        <f t="shared" si="22"/>
        <v>0</v>
      </c>
      <c r="D788" s="385"/>
    </row>
    <row r="789" spans="1:4">
      <c r="A789" s="402" t="s">
        <v>1566</v>
      </c>
      <c r="B789" s="385"/>
      <c r="C789" s="386">
        <f t="shared" si="22"/>
        <v>0</v>
      </c>
      <c r="D789" s="385"/>
    </row>
    <row r="790" spans="1:4">
      <c r="A790" s="401" t="s">
        <v>1568</v>
      </c>
      <c r="B790" s="383">
        <v>15003</v>
      </c>
      <c r="C790" s="381">
        <f t="shared" si="22"/>
        <v>3003</v>
      </c>
      <c r="D790" s="383">
        <v>12000</v>
      </c>
    </row>
    <row r="791" spans="1:4">
      <c r="A791" s="401" t="s">
        <v>1570</v>
      </c>
      <c r="B791" s="383"/>
      <c r="C791" s="381">
        <f t="shared" si="22"/>
        <v>0</v>
      </c>
      <c r="D791" s="383"/>
    </row>
    <row r="792" spans="1:4">
      <c r="A792" s="401" t="s">
        <v>1572</v>
      </c>
      <c r="B792" s="383">
        <v>830</v>
      </c>
      <c r="C792" s="381">
        <f t="shared" si="22"/>
        <v>49</v>
      </c>
      <c r="D792" s="383">
        <v>781</v>
      </c>
    </row>
    <row r="793" spans="1:4">
      <c r="A793" s="401" t="s">
        <v>1574</v>
      </c>
      <c r="B793" s="383">
        <f>SUM(B794,B820,B845,B873,B884,B891,B898,B901)</f>
        <v>31873</v>
      </c>
      <c r="C793" s="381">
        <f t="shared" si="22"/>
        <v>3438</v>
      </c>
      <c r="D793" s="383">
        <f>SUM(D794,D820,D845,D873,D884,D891,D898,D901)</f>
        <v>28435</v>
      </c>
    </row>
    <row r="794" spans="1:4">
      <c r="A794" s="401" t="s">
        <v>1576</v>
      </c>
      <c r="B794" s="383">
        <f>SUM(B795:B819)</f>
        <v>3306</v>
      </c>
      <c r="C794" s="381">
        <f t="shared" si="22"/>
        <v>2039</v>
      </c>
      <c r="D794" s="383">
        <f>SUM(D795:D819)</f>
        <v>1267</v>
      </c>
    </row>
    <row r="795" spans="1:4">
      <c r="A795" s="402" t="s">
        <v>205</v>
      </c>
      <c r="B795" s="385">
        <v>2039</v>
      </c>
      <c r="C795" s="386">
        <f t="shared" si="22"/>
        <v>2039</v>
      </c>
      <c r="D795" s="385"/>
    </row>
    <row r="796" spans="1:4">
      <c r="A796" s="402" t="s">
        <v>207</v>
      </c>
      <c r="B796" s="385"/>
      <c r="C796" s="386">
        <f t="shared" si="22"/>
        <v>0</v>
      </c>
      <c r="D796" s="385"/>
    </row>
    <row r="797" spans="1:4">
      <c r="A797" s="402" t="s">
        <v>209</v>
      </c>
      <c r="B797" s="385"/>
      <c r="C797" s="386">
        <f t="shared" si="22"/>
        <v>0</v>
      </c>
      <c r="D797" s="385"/>
    </row>
    <row r="798" spans="1:4">
      <c r="A798" s="402" t="s">
        <v>223</v>
      </c>
      <c r="B798" s="385"/>
      <c r="C798" s="386">
        <f t="shared" si="22"/>
        <v>0</v>
      </c>
      <c r="D798" s="385"/>
    </row>
    <row r="799" spans="1:4">
      <c r="A799" s="402" t="s">
        <v>1582</v>
      </c>
      <c r="B799" s="385"/>
      <c r="C799" s="386">
        <f t="shared" si="22"/>
        <v>0</v>
      </c>
      <c r="D799" s="385"/>
    </row>
    <row r="800" spans="1:4">
      <c r="A800" s="402" t="s">
        <v>1584</v>
      </c>
      <c r="B800" s="385"/>
      <c r="C800" s="386">
        <f t="shared" si="22"/>
        <v>0</v>
      </c>
      <c r="D800" s="385"/>
    </row>
    <row r="801" spans="1:4">
      <c r="A801" s="402" t="s">
        <v>1586</v>
      </c>
      <c r="B801" s="385"/>
      <c r="C801" s="386">
        <f t="shared" si="22"/>
        <v>0</v>
      </c>
      <c r="D801" s="385"/>
    </row>
    <row r="802" spans="1:4">
      <c r="A802" s="402" t="s">
        <v>1588</v>
      </c>
      <c r="B802" s="385"/>
      <c r="C802" s="386">
        <f t="shared" si="22"/>
        <v>0</v>
      </c>
      <c r="D802" s="385"/>
    </row>
    <row r="803" spans="1:4">
      <c r="A803" s="402" t="s">
        <v>1590</v>
      </c>
      <c r="B803" s="385"/>
      <c r="C803" s="386">
        <f t="shared" si="22"/>
        <v>0</v>
      </c>
      <c r="D803" s="385"/>
    </row>
    <row r="804" spans="1:4">
      <c r="A804" s="402" t="s">
        <v>1592</v>
      </c>
      <c r="B804" s="385"/>
      <c r="C804" s="386">
        <f t="shared" si="22"/>
        <v>0</v>
      </c>
      <c r="D804" s="385"/>
    </row>
    <row r="805" spans="1:4">
      <c r="A805" s="402" t="s">
        <v>1594</v>
      </c>
      <c r="B805" s="385"/>
      <c r="C805" s="386">
        <f t="shared" si="22"/>
        <v>0</v>
      </c>
      <c r="D805" s="385"/>
    </row>
    <row r="806" spans="1:4">
      <c r="A806" s="402" t="s">
        <v>1596</v>
      </c>
      <c r="B806" s="385"/>
      <c r="C806" s="386">
        <f t="shared" si="22"/>
        <v>0</v>
      </c>
      <c r="D806" s="385"/>
    </row>
    <row r="807" spans="1:4">
      <c r="A807" s="402" t="s">
        <v>1598</v>
      </c>
      <c r="B807" s="385"/>
      <c r="C807" s="386">
        <f t="shared" si="22"/>
        <v>0</v>
      </c>
      <c r="D807" s="385"/>
    </row>
    <row r="808" spans="1:4">
      <c r="A808" s="402" t="s">
        <v>1600</v>
      </c>
      <c r="B808" s="385"/>
      <c r="C808" s="386">
        <f t="shared" si="22"/>
        <v>0</v>
      </c>
      <c r="D808" s="385"/>
    </row>
    <row r="809" spans="1:4">
      <c r="A809" s="402" t="s">
        <v>1602</v>
      </c>
      <c r="B809" s="385"/>
      <c r="C809" s="386">
        <f t="shared" si="22"/>
        <v>0</v>
      </c>
      <c r="D809" s="385"/>
    </row>
    <row r="810" spans="1:4">
      <c r="A810" s="402" t="s">
        <v>1604</v>
      </c>
      <c r="B810" s="385"/>
      <c r="C810" s="386">
        <f t="shared" si="22"/>
        <v>0</v>
      </c>
      <c r="D810" s="385"/>
    </row>
    <row r="811" spans="1:4">
      <c r="A811" s="402" t="s">
        <v>1606</v>
      </c>
      <c r="B811" s="385"/>
      <c r="C811" s="386">
        <f t="shared" si="22"/>
        <v>0</v>
      </c>
      <c r="D811" s="385"/>
    </row>
    <row r="812" spans="1:4">
      <c r="A812" s="402" t="s">
        <v>1608</v>
      </c>
      <c r="B812" s="385"/>
      <c r="C812" s="386">
        <f t="shared" si="22"/>
        <v>0</v>
      </c>
      <c r="D812" s="385"/>
    </row>
    <row r="813" spans="1:4">
      <c r="A813" s="402" t="s">
        <v>1610</v>
      </c>
      <c r="B813" s="385"/>
      <c r="C813" s="386">
        <f t="shared" si="22"/>
        <v>0</v>
      </c>
      <c r="D813" s="385"/>
    </row>
    <row r="814" spans="1:4">
      <c r="A814" s="402" t="s">
        <v>1612</v>
      </c>
      <c r="B814" s="385"/>
      <c r="C814" s="386">
        <f t="shared" si="22"/>
        <v>0</v>
      </c>
      <c r="D814" s="385"/>
    </row>
    <row r="815" spans="1:4">
      <c r="A815" s="402" t="s">
        <v>1614</v>
      </c>
      <c r="B815" s="385"/>
      <c r="C815" s="386">
        <f t="shared" si="22"/>
        <v>0</v>
      </c>
      <c r="D815" s="385"/>
    </row>
    <row r="816" spans="1:4">
      <c r="A816" s="402" t="s">
        <v>1616</v>
      </c>
      <c r="B816" s="385"/>
      <c r="C816" s="386">
        <f t="shared" si="22"/>
        <v>0</v>
      </c>
      <c r="D816" s="385"/>
    </row>
    <row r="817" spans="1:4">
      <c r="A817" s="402" t="s">
        <v>1618</v>
      </c>
      <c r="B817" s="385"/>
      <c r="C817" s="386">
        <f t="shared" si="22"/>
        <v>0</v>
      </c>
      <c r="D817" s="385"/>
    </row>
    <row r="818" spans="1:4">
      <c r="A818" s="402" t="s">
        <v>1620</v>
      </c>
      <c r="B818" s="385">
        <v>1267</v>
      </c>
      <c r="C818" s="386">
        <f t="shared" si="22"/>
        <v>0</v>
      </c>
      <c r="D818" s="385">
        <v>1267</v>
      </c>
    </row>
    <row r="819" spans="1:4">
      <c r="A819" s="402" t="s">
        <v>1622</v>
      </c>
      <c r="B819" s="385"/>
      <c r="C819" s="386">
        <f t="shared" si="22"/>
        <v>0</v>
      </c>
      <c r="D819" s="385"/>
    </row>
    <row r="820" spans="1:4">
      <c r="A820" s="401" t="s">
        <v>1624</v>
      </c>
      <c r="B820" s="383">
        <f>SUM(B821:B844)</f>
        <v>237</v>
      </c>
      <c r="C820" s="381">
        <f t="shared" si="22"/>
        <v>137</v>
      </c>
      <c r="D820" s="383">
        <f>SUM(D821:D844)</f>
        <v>100</v>
      </c>
    </row>
    <row r="821" spans="1:4">
      <c r="A821" s="402" t="s">
        <v>205</v>
      </c>
      <c r="B821" s="385">
        <v>137</v>
      </c>
      <c r="C821" s="386">
        <f t="shared" si="22"/>
        <v>137</v>
      </c>
      <c r="D821" s="385"/>
    </row>
    <row r="822" spans="1:4">
      <c r="A822" s="402" t="s">
        <v>207</v>
      </c>
      <c r="B822" s="385"/>
      <c r="C822" s="386">
        <f t="shared" si="22"/>
        <v>0</v>
      </c>
      <c r="D822" s="385"/>
    </row>
    <row r="823" spans="1:4">
      <c r="A823" s="402" t="s">
        <v>209</v>
      </c>
      <c r="B823" s="385"/>
      <c r="C823" s="386">
        <f t="shared" si="22"/>
        <v>0</v>
      </c>
      <c r="D823" s="385"/>
    </row>
    <row r="824" spans="1:4">
      <c r="A824" s="402" t="s">
        <v>1629</v>
      </c>
      <c r="B824" s="385"/>
      <c r="C824" s="386">
        <f t="shared" si="22"/>
        <v>0</v>
      </c>
      <c r="D824" s="385"/>
    </row>
    <row r="825" spans="1:4">
      <c r="A825" s="402" t="s">
        <v>1631</v>
      </c>
      <c r="B825" s="385"/>
      <c r="C825" s="386">
        <f t="shared" si="22"/>
        <v>0</v>
      </c>
      <c r="D825" s="385"/>
    </row>
    <row r="826" spans="1:4">
      <c r="A826" s="402" t="s">
        <v>1633</v>
      </c>
      <c r="B826" s="385"/>
      <c r="C826" s="386">
        <f t="shared" ref="C826:C889" si="23">B826-D826</f>
        <v>0</v>
      </c>
      <c r="D826" s="385"/>
    </row>
    <row r="827" spans="1:4">
      <c r="A827" s="402" t="s">
        <v>1635</v>
      </c>
      <c r="B827" s="385"/>
      <c r="C827" s="386">
        <f t="shared" si="23"/>
        <v>0</v>
      </c>
      <c r="D827" s="385"/>
    </row>
    <row r="828" spans="1:4">
      <c r="A828" s="402" t="s">
        <v>1637</v>
      </c>
      <c r="B828" s="385"/>
      <c r="C828" s="386">
        <f t="shared" si="23"/>
        <v>0</v>
      </c>
      <c r="D828" s="385"/>
    </row>
    <row r="829" spans="1:4">
      <c r="A829" s="402" t="s">
        <v>1639</v>
      </c>
      <c r="B829" s="385"/>
      <c r="C829" s="386">
        <f t="shared" si="23"/>
        <v>0</v>
      </c>
      <c r="D829" s="385"/>
    </row>
    <row r="830" spans="1:4">
      <c r="A830" s="402" t="s">
        <v>1641</v>
      </c>
      <c r="B830" s="385"/>
      <c r="C830" s="386">
        <f t="shared" si="23"/>
        <v>0</v>
      </c>
      <c r="D830" s="385"/>
    </row>
    <row r="831" spans="1:4">
      <c r="A831" s="402" t="s">
        <v>1643</v>
      </c>
      <c r="B831" s="385"/>
      <c r="C831" s="386">
        <f t="shared" si="23"/>
        <v>0</v>
      </c>
      <c r="D831" s="385"/>
    </row>
    <row r="832" spans="1:4">
      <c r="A832" s="402" t="s">
        <v>1645</v>
      </c>
      <c r="B832" s="385"/>
      <c r="C832" s="386">
        <f t="shared" si="23"/>
        <v>0</v>
      </c>
      <c r="D832" s="385"/>
    </row>
    <row r="833" spans="1:4">
      <c r="A833" s="402" t="s">
        <v>1647</v>
      </c>
      <c r="B833" s="385"/>
      <c r="C833" s="386">
        <f t="shared" si="23"/>
        <v>0</v>
      </c>
      <c r="D833" s="385"/>
    </row>
    <row r="834" spans="1:4">
      <c r="A834" s="402" t="s">
        <v>1649</v>
      </c>
      <c r="B834" s="385"/>
      <c r="C834" s="386">
        <f t="shared" si="23"/>
        <v>0</v>
      </c>
      <c r="D834" s="385"/>
    </row>
    <row r="835" spans="1:4">
      <c r="A835" s="402" t="s">
        <v>1651</v>
      </c>
      <c r="B835" s="385"/>
      <c r="C835" s="386">
        <f t="shared" si="23"/>
        <v>0</v>
      </c>
      <c r="D835" s="385"/>
    </row>
    <row r="836" spans="1:4">
      <c r="A836" s="402" t="s">
        <v>1653</v>
      </c>
      <c r="B836" s="385"/>
      <c r="C836" s="386">
        <f t="shared" si="23"/>
        <v>0</v>
      </c>
      <c r="D836" s="385"/>
    </row>
    <row r="837" spans="1:4">
      <c r="A837" s="402" t="s">
        <v>1655</v>
      </c>
      <c r="B837" s="385"/>
      <c r="C837" s="386">
        <f t="shared" si="23"/>
        <v>0</v>
      </c>
      <c r="D837" s="385"/>
    </row>
    <row r="838" spans="1:4">
      <c r="A838" s="402" t="s">
        <v>1657</v>
      </c>
      <c r="B838" s="385"/>
      <c r="C838" s="386">
        <f t="shared" si="23"/>
        <v>0</v>
      </c>
      <c r="D838" s="385"/>
    </row>
    <row r="839" spans="1:4">
      <c r="A839" s="402" t="s">
        <v>1659</v>
      </c>
      <c r="B839" s="385"/>
      <c r="C839" s="386">
        <f t="shared" si="23"/>
        <v>0</v>
      </c>
      <c r="D839" s="385"/>
    </row>
    <row r="840" spans="1:4">
      <c r="A840" s="402" t="s">
        <v>1661</v>
      </c>
      <c r="B840" s="385"/>
      <c r="C840" s="386">
        <f t="shared" si="23"/>
        <v>0</v>
      </c>
      <c r="D840" s="385"/>
    </row>
    <row r="841" spans="1:4">
      <c r="A841" s="402" t="s">
        <v>1663</v>
      </c>
      <c r="B841" s="385"/>
      <c r="C841" s="386">
        <f t="shared" si="23"/>
        <v>0</v>
      </c>
      <c r="D841" s="385"/>
    </row>
    <row r="842" spans="1:4">
      <c r="A842" s="402" t="s">
        <v>1665</v>
      </c>
      <c r="B842" s="385"/>
      <c r="C842" s="386">
        <f t="shared" si="23"/>
        <v>0</v>
      </c>
      <c r="D842" s="385"/>
    </row>
    <row r="843" spans="1:4">
      <c r="A843" s="402" t="s">
        <v>1594</v>
      </c>
      <c r="B843" s="385"/>
      <c r="C843" s="386">
        <f t="shared" si="23"/>
        <v>0</v>
      </c>
      <c r="D843" s="385"/>
    </row>
    <row r="844" spans="1:4">
      <c r="A844" s="402" t="s">
        <v>1668</v>
      </c>
      <c r="B844" s="385">
        <v>100</v>
      </c>
      <c r="C844" s="386">
        <f t="shared" si="23"/>
        <v>0</v>
      </c>
      <c r="D844" s="385">
        <v>100</v>
      </c>
    </row>
    <row r="845" spans="1:4">
      <c r="A845" s="401" t="s">
        <v>1670</v>
      </c>
      <c r="B845" s="383">
        <f>SUM(B846:B872)</f>
        <v>1557</v>
      </c>
      <c r="C845" s="381">
        <f t="shared" si="23"/>
        <v>1187</v>
      </c>
      <c r="D845" s="383">
        <f>SUM(D846:D872)</f>
        <v>370</v>
      </c>
    </row>
    <row r="846" spans="1:4">
      <c r="A846" s="402" t="s">
        <v>205</v>
      </c>
      <c r="B846" s="385">
        <v>1557</v>
      </c>
      <c r="C846" s="386">
        <f t="shared" si="23"/>
        <v>1187</v>
      </c>
      <c r="D846" s="385">
        <v>370</v>
      </c>
    </row>
    <row r="847" spans="1:4">
      <c r="A847" s="402" t="s">
        <v>207</v>
      </c>
      <c r="B847" s="385"/>
      <c r="C847" s="386">
        <f t="shared" si="23"/>
        <v>0</v>
      </c>
      <c r="D847" s="385"/>
    </row>
    <row r="848" spans="1:4">
      <c r="A848" s="402" t="s">
        <v>209</v>
      </c>
      <c r="B848" s="385"/>
      <c r="C848" s="386">
        <f t="shared" si="23"/>
        <v>0</v>
      </c>
      <c r="D848" s="385"/>
    </row>
    <row r="849" spans="1:4">
      <c r="A849" s="402" t="s">
        <v>1675</v>
      </c>
      <c r="B849" s="385"/>
      <c r="C849" s="386">
        <f t="shared" si="23"/>
        <v>0</v>
      </c>
      <c r="D849" s="385"/>
    </row>
    <row r="850" spans="1:4">
      <c r="A850" s="402" t="s">
        <v>1677</v>
      </c>
      <c r="B850" s="385"/>
      <c r="C850" s="386">
        <f t="shared" si="23"/>
        <v>0</v>
      </c>
      <c r="D850" s="385"/>
    </row>
    <row r="851" spans="1:4">
      <c r="A851" s="402" t="s">
        <v>1679</v>
      </c>
      <c r="B851" s="385"/>
      <c r="C851" s="386">
        <f t="shared" si="23"/>
        <v>0</v>
      </c>
      <c r="D851" s="385"/>
    </row>
    <row r="852" spans="1:4">
      <c r="A852" s="402" t="s">
        <v>1681</v>
      </c>
      <c r="B852" s="385"/>
      <c r="C852" s="386">
        <f t="shared" si="23"/>
        <v>0</v>
      </c>
      <c r="D852" s="385"/>
    </row>
    <row r="853" spans="1:4">
      <c r="A853" s="402" t="s">
        <v>1683</v>
      </c>
      <c r="B853" s="385"/>
      <c r="C853" s="386">
        <f t="shared" si="23"/>
        <v>0</v>
      </c>
      <c r="D853" s="385"/>
    </row>
    <row r="854" spans="1:4">
      <c r="A854" s="402" t="s">
        <v>1685</v>
      </c>
      <c r="B854" s="385"/>
      <c r="C854" s="386">
        <f t="shared" si="23"/>
        <v>0</v>
      </c>
      <c r="D854" s="385"/>
    </row>
    <row r="855" spans="1:4">
      <c r="A855" s="402" t="s">
        <v>1687</v>
      </c>
      <c r="B855" s="385"/>
      <c r="C855" s="386">
        <f t="shared" si="23"/>
        <v>0</v>
      </c>
      <c r="D855" s="385"/>
    </row>
    <row r="856" spans="1:4">
      <c r="A856" s="402" t="s">
        <v>1689</v>
      </c>
      <c r="B856" s="385"/>
      <c r="C856" s="386">
        <f t="shared" si="23"/>
        <v>0</v>
      </c>
      <c r="D856" s="385"/>
    </row>
    <row r="857" spans="1:4">
      <c r="A857" s="402" t="s">
        <v>1691</v>
      </c>
      <c r="B857" s="385"/>
      <c r="C857" s="386">
        <f t="shared" si="23"/>
        <v>0</v>
      </c>
      <c r="D857" s="385"/>
    </row>
    <row r="858" spans="1:4">
      <c r="A858" s="402" t="s">
        <v>1693</v>
      </c>
      <c r="B858" s="385"/>
      <c r="C858" s="386">
        <f t="shared" si="23"/>
        <v>0</v>
      </c>
      <c r="D858" s="385"/>
    </row>
    <row r="859" spans="1:4">
      <c r="A859" s="402" t="s">
        <v>1695</v>
      </c>
      <c r="B859" s="385"/>
      <c r="C859" s="386">
        <f t="shared" si="23"/>
        <v>0</v>
      </c>
      <c r="D859" s="385"/>
    </row>
    <row r="860" spans="1:4">
      <c r="A860" s="402" t="s">
        <v>1697</v>
      </c>
      <c r="B860" s="385"/>
      <c r="C860" s="386">
        <f t="shared" si="23"/>
        <v>0</v>
      </c>
      <c r="D860" s="385"/>
    </row>
    <row r="861" spans="1:4">
      <c r="A861" s="402" t="s">
        <v>1699</v>
      </c>
      <c r="B861" s="385"/>
      <c r="C861" s="386">
        <f t="shared" si="23"/>
        <v>0</v>
      </c>
      <c r="D861" s="385"/>
    </row>
    <row r="862" spans="1:4">
      <c r="A862" s="402" t="s">
        <v>1701</v>
      </c>
      <c r="B862" s="385"/>
      <c r="C862" s="386">
        <f t="shared" si="23"/>
        <v>0</v>
      </c>
      <c r="D862" s="385"/>
    </row>
    <row r="863" spans="1:4">
      <c r="A863" s="402" t="s">
        <v>1703</v>
      </c>
      <c r="B863" s="385"/>
      <c r="C863" s="386">
        <f t="shared" si="23"/>
        <v>0</v>
      </c>
      <c r="D863" s="385"/>
    </row>
    <row r="864" spans="1:4">
      <c r="A864" s="402" t="s">
        <v>1705</v>
      </c>
      <c r="B864" s="385"/>
      <c r="C864" s="386">
        <f t="shared" si="23"/>
        <v>0</v>
      </c>
      <c r="D864" s="385"/>
    </row>
    <row r="865" spans="1:4">
      <c r="A865" s="402" t="s">
        <v>1707</v>
      </c>
      <c r="B865" s="385"/>
      <c r="C865" s="386">
        <f t="shared" si="23"/>
        <v>0</v>
      </c>
      <c r="D865" s="385"/>
    </row>
    <row r="866" spans="1:4">
      <c r="A866" s="402" t="s">
        <v>1709</v>
      </c>
      <c r="B866" s="385"/>
      <c r="C866" s="386">
        <f t="shared" si="23"/>
        <v>0</v>
      </c>
      <c r="D866" s="385"/>
    </row>
    <row r="867" spans="1:4">
      <c r="A867" s="402" t="s">
        <v>1653</v>
      </c>
      <c r="B867" s="385"/>
      <c r="C867" s="386">
        <f t="shared" si="23"/>
        <v>0</v>
      </c>
      <c r="D867" s="385"/>
    </row>
    <row r="868" spans="1:4">
      <c r="A868" s="402" t="s">
        <v>1712</v>
      </c>
      <c r="B868" s="385"/>
      <c r="C868" s="386">
        <f t="shared" si="23"/>
        <v>0</v>
      </c>
      <c r="D868" s="385"/>
    </row>
    <row r="869" spans="1:4">
      <c r="A869" s="402" t="s">
        <v>1714</v>
      </c>
      <c r="B869" s="385"/>
      <c r="C869" s="386">
        <f t="shared" si="23"/>
        <v>0</v>
      </c>
      <c r="D869" s="385"/>
    </row>
    <row r="870" spans="1:4">
      <c r="A870" s="402" t="s">
        <v>1716</v>
      </c>
      <c r="B870" s="385"/>
      <c r="C870" s="386">
        <f t="shared" si="23"/>
        <v>0</v>
      </c>
      <c r="D870" s="385"/>
    </row>
    <row r="871" spans="1:4">
      <c r="A871" s="402" t="s">
        <v>1718</v>
      </c>
      <c r="B871" s="385"/>
      <c r="C871" s="386">
        <f t="shared" si="23"/>
        <v>0</v>
      </c>
      <c r="D871" s="385"/>
    </row>
    <row r="872" spans="1:4">
      <c r="A872" s="402" t="s">
        <v>1720</v>
      </c>
      <c r="B872" s="385"/>
      <c r="C872" s="386">
        <f t="shared" si="23"/>
        <v>0</v>
      </c>
      <c r="D872" s="385"/>
    </row>
    <row r="873" spans="1:4">
      <c r="A873" s="401" t="s">
        <v>1722</v>
      </c>
      <c r="B873" s="383">
        <f>SUM(B874:B883)</f>
        <v>16970</v>
      </c>
      <c r="C873" s="381">
        <f t="shared" si="23"/>
        <v>75</v>
      </c>
      <c r="D873" s="383">
        <f>SUM(D874:D883)</f>
        <v>16895</v>
      </c>
    </row>
    <row r="874" spans="1:4">
      <c r="A874" s="402" t="s">
        <v>205</v>
      </c>
      <c r="B874" s="385">
        <v>75</v>
      </c>
      <c r="C874" s="386">
        <f t="shared" si="23"/>
        <v>75</v>
      </c>
      <c r="D874" s="385"/>
    </row>
    <row r="875" spans="1:4">
      <c r="A875" s="402" t="s">
        <v>207</v>
      </c>
      <c r="B875" s="385"/>
      <c r="C875" s="386">
        <f t="shared" si="23"/>
        <v>0</v>
      </c>
      <c r="D875" s="385"/>
    </row>
    <row r="876" spans="1:4">
      <c r="A876" s="402" t="s">
        <v>209</v>
      </c>
      <c r="B876" s="385"/>
      <c r="C876" s="386">
        <f t="shared" si="23"/>
        <v>0</v>
      </c>
      <c r="D876" s="385"/>
    </row>
    <row r="877" spans="1:4">
      <c r="A877" s="402" t="s">
        <v>1727</v>
      </c>
      <c r="B877" s="385"/>
      <c r="C877" s="386">
        <f t="shared" si="23"/>
        <v>0</v>
      </c>
      <c r="D877" s="385"/>
    </row>
    <row r="878" spans="1:4">
      <c r="A878" s="402" t="s">
        <v>1729</v>
      </c>
      <c r="B878" s="385">
        <v>206</v>
      </c>
      <c r="C878" s="386">
        <f t="shared" si="23"/>
        <v>0</v>
      </c>
      <c r="D878" s="385">
        <v>206</v>
      </c>
    </row>
    <row r="879" spans="1:4">
      <c r="A879" s="402" t="s">
        <v>1731</v>
      </c>
      <c r="B879" s="385"/>
      <c r="C879" s="386">
        <f t="shared" si="23"/>
        <v>0</v>
      </c>
      <c r="D879" s="385"/>
    </row>
    <row r="880" spans="1:4">
      <c r="A880" s="402" t="s">
        <v>1733</v>
      </c>
      <c r="B880" s="385"/>
      <c r="C880" s="386">
        <f t="shared" si="23"/>
        <v>0</v>
      </c>
      <c r="D880" s="385"/>
    </row>
    <row r="881" spans="1:4">
      <c r="A881" s="402" t="s">
        <v>2492</v>
      </c>
      <c r="B881" s="385"/>
      <c r="C881" s="386">
        <f t="shared" si="23"/>
        <v>0</v>
      </c>
      <c r="D881" s="385"/>
    </row>
    <row r="882" spans="1:4">
      <c r="A882" s="402" t="s">
        <v>1737</v>
      </c>
      <c r="B882" s="385"/>
      <c r="C882" s="386">
        <f t="shared" si="23"/>
        <v>0</v>
      </c>
      <c r="D882" s="385"/>
    </row>
    <row r="883" spans="1:4">
      <c r="A883" s="402" t="s">
        <v>1739</v>
      </c>
      <c r="B883" s="385">
        <v>16689</v>
      </c>
      <c r="C883" s="386">
        <f t="shared" si="23"/>
        <v>0</v>
      </c>
      <c r="D883" s="385">
        <v>16689</v>
      </c>
    </row>
    <row r="884" spans="1:4">
      <c r="A884" s="401" t="s">
        <v>1741</v>
      </c>
      <c r="B884" s="383">
        <f>SUM(B885:B890)</f>
        <v>6003</v>
      </c>
      <c r="C884" s="381">
        <f t="shared" si="23"/>
        <v>0</v>
      </c>
      <c r="D884" s="383">
        <f>SUM(D885:D890)</f>
        <v>6003</v>
      </c>
    </row>
    <row r="885" spans="1:4">
      <c r="A885" s="402" t="s">
        <v>1743</v>
      </c>
      <c r="B885" s="385">
        <v>1236</v>
      </c>
      <c r="C885" s="386">
        <f t="shared" si="23"/>
        <v>0</v>
      </c>
      <c r="D885" s="385">
        <v>1236</v>
      </c>
    </row>
    <row r="886" spans="1:4">
      <c r="A886" s="402" t="s">
        <v>1745</v>
      </c>
      <c r="B886" s="385"/>
      <c r="C886" s="386">
        <f t="shared" si="23"/>
        <v>0</v>
      </c>
      <c r="D886" s="385"/>
    </row>
    <row r="887" spans="1:4">
      <c r="A887" s="402" t="s">
        <v>1747</v>
      </c>
      <c r="B887" s="385">
        <v>1500</v>
      </c>
      <c r="C887" s="386">
        <f t="shared" si="23"/>
        <v>0</v>
      </c>
      <c r="D887" s="385">
        <v>1500</v>
      </c>
    </row>
    <row r="888" spans="1:4">
      <c r="A888" s="402" t="s">
        <v>1749</v>
      </c>
      <c r="B888" s="385"/>
      <c r="C888" s="386">
        <f t="shared" si="23"/>
        <v>0</v>
      </c>
      <c r="D888" s="385"/>
    </row>
    <row r="889" spans="1:4">
      <c r="A889" s="402" t="s">
        <v>1751</v>
      </c>
      <c r="B889" s="385"/>
      <c r="C889" s="386">
        <f t="shared" si="23"/>
        <v>0</v>
      </c>
      <c r="D889" s="385"/>
    </row>
    <row r="890" spans="1:4">
      <c r="A890" s="402" t="s">
        <v>1753</v>
      </c>
      <c r="B890" s="385">
        <v>3267</v>
      </c>
      <c r="C890" s="386">
        <f t="shared" ref="C890:C953" si="24">B890-D890</f>
        <v>0</v>
      </c>
      <c r="D890" s="385">
        <v>3267</v>
      </c>
    </row>
    <row r="891" spans="1:4">
      <c r="A891" s="401" t="s">
        <v>1755</v>
      </c>
      <c r="B891" s="383">
        <f>SUM(B892:B897)</f>
        <v>0</v>
      </c>
      <c r="C891" s="381">
        <f t="shared" si="24"/>
        <v>0</v>
      </c>
      <c r="D891" s="383">
        <f>SUM(D892:D897)</f>
        <v>0</v>
      </c>
    </row>
    <row r="892" spans="1:4">
      <c r="A892" s="402" t="s">
        <v>1757</v>
      </c>
      <c r="B892" s="385"/>
      <c r="C892" s="386">
        <f t="shared" si="24"/>
        <v>0</v>
      </c>
      <c r="D892" s="385"/>
    </row>
    <row r="893" spans="1:4">
      <c r="A893" s="402" t="s">
        <v>1759</v>
      </c>
      <c r="B893" s="385"/>
      <c r="C893" s="386">
        <f t="shared" si="24"/>
        <v>0</v>
      </c>
      <c r="D893" s="385"/>
    </row>
    <row r="894" spans="1:4">
      <c r="A894" s="402" t="s">
        <v>1761</v>
      </c>
      <c r="B894" s="385"/>
      <c r="C894" s="386">
        <f t="shared" si="24"/>
        <v>0</v>
      </c>
      <c r="D894" s="385"/>
    </row>
    <row r="895" spans="1:4">
      <c r="A895" s="402" t="s">
        <v>1763</v>
      </c>
      <c r="B895" s="385"/>
      <c r="C895" s="386">
        <f t="shared" si="24"/>
        <v>0</v>
      </c>
      <c r="D895" s="385"/>
    </row>
    <row r="896" spans="1:4">
      <c r="A896" s="402" t="s">
        <v>1765</v>
      </c>
      <c r="B896" s="385"/>
      <c r="C896" s="386">
        <f t="shared" si="24"/>
        <v>0</v>
      </c>
      <c r="D896" s="385"/>
    </row>
    <row r="897" spans="1:4">
      <c r="A897" s="402" t="s">
        <v>1767</v>
      </c>
      <c r="B897" s="385"/>
      <c r="C897" s="386">
        <f t="shared" si="24"/>
        <v>0</v>
      </c>
      <c r="D897" s="385"/>
    </row>
    <row r="898" spans="1:4">
      <c r="A898" s="402" t="s">
        <v>1769</v>
      </c>
      <c r="B898" s="385">
        <f>SUM(B899:B900)</f>
        <v>0</v>
      </c>
      <c r="C898" s="386">
        <f t="shared" si="24"/>
        <v>0</v>
      </c>
      <c r="D898" s="385">
        <f>SUM(D899:D900)</f>
        <v>0</v>
      </c>
    </row>
    <row r="899" spans="1:4">
      <c r="A899" s="402" t="s">
        <v>1771</v>
      </c>
      <c r="B899" s="385"/>
      <c r="C899" s="386">
        <f t="shared" si="24"/>
        <v>0</v>
      </c>
      <c r="D899" s="385"/>
    </row>
    <row r="900" spans="1:4">
      <c r="A900" s="402" t="s">
        <v>1773</v>
      </c>
      <c r="B900" s="385"/>
      <c r="C900" s="386">
        <f t="shared" si="24"/>
        <v>0</v>
      </c>
      <c r="D900" s="385"/>
    </row>
    <row r="901" spans="1:4">
      <c r="A901" s="401" t="s">
        <v>1775</v>
      </c>
      <c r="B901" s="383">
        <f>SUM(B902:B903)</f>
        <v>3800</v>
      </c>
      <c r="C901" s="381">
        <f t="shared" si="24"/>
        <v>0</v>
      </c>
      <c r="D901" s="383">
        <f>SUM(D902:D903)</f>
        <v>3800</v>
      </c>
    </row>
    <row r="902" spans="1:4">
      <c r="A902" s="402" t="s">
        <v>1777</v>
      </c>
      <c r="B902" s="385"/>
      <c r="C902" s="386">
        <f t="shared" si="24"/>
        <v>0</v>
      </c>
      <c r="D902" s="385"/>
    </row>
    <row r="903" spans="1:4">
      <c r="A903" s="402" t="s">
        <v>1779</v>
      </c>
      <c r="B903" s="385">
        <v>3800</v>
      </c>
      <c r="C903" s="386">
        <f t="shared" si="24"/>
        <v>0</v>
      </c>
      <c r="D903" s="385">
        <v>3800</v>
      </c>
    </row>
    <row r="904" spans="1:4">
      <c r="A904" s="401" t="s">
        <v>1781</v>
      </c>
      <c r="B904" s="383">
        <f>SUM(B905,B928,B938,B948,B953,B960,B965)</f>
        <v>5806</v>
      </c>
      <c r="C904" s="381">
        <f t="shared" si="24"/>
        <v>540</v>
      </c>
      <c r="D904" s="383">
        <f>SUM(D905,D928,D938,D948,D953,D960,D965)</f>
        <v>5266</v>
      </c>
    </row>
    <row r="905" spans="1:4">
      <c r="A905" s="401" t="s">
        <v>1783</v>
      </c>
      <c r="B905" s="383">
        <f>SUM(B906:B927)</f>
        <v>3406</v>
      </c>
      <c r="C905" s="381">
        <f t="shared" si="24"/>
        <v>540</v>
      </c>
      <c r="D905" s="383">
        <f>SUM(D906:D927)</f>
        <v>2866</v>
      </c>
    </row>
    <row r="906" spans="1:4">
      <c r="A906" s="402" t="s">
        <v>205</v>
      </c>
      <c r="B906" s="385">
        <v>1676</v>
      </c>
      <c r="C906" s="386">
        <f t="shared" si="24"/>
        <v>540</v>
      </c>
      <c r="D906" s="385">
        <v>1136</v>
      </c>
    </row>
    <row r="907" spans="1:4">
      <c r="A907" s="402" t="s">
        <v>207</v>
      </c>
      <c r="B907" s="385"/>
      <c r="C907" s="386">
        <f t="shared" si="24"/>
        <v>0</v>
      </c>
      <c r="D907" s="385"/>
    </row>
    <row r="908" spans="1:4">
      <c r="A908" s="402" t="s">
        <v>209</v>
      </c>
      <c r="B908" s="385"/>
      <c r="C908" s="386">
        <f t="shared" si="24"/>
        <v>0</v>
      </c>
      <c r="D908" s="385"/>
    </row>
    <row r="909" spans="1:4">
      <c r="A909" s="402" t="s">
        <v>1788</v>
      </c>
      <c r="B909" s="385"/>
      <c r="C909" s="386">
        <f t="shared" si="24"/>
        <v>0</v>
      </c>
      <c r="D909" s="385"/>
    </row>
    <row r="910" spans="1:4">
      <c r="A910" s="402" t="s">
        <v>1790</v>
      </c>
      <c r="B910" s="385">
        <v>1660</v>
      </c>
      <c r="C910" s="386">
        <f t="shared" si="24"/>
        <v>0</v>
      </c>
      <c r="D910" s="385">
        <v>1660</v>
      </c>
    </row>
    <row r="911" spans="1:4">
      <c r="A911" s="402" t="s">
        <v>1792</v>
      </c>
      <c r="B911" s="385"/>
      <c r="C911" s="386">
        <f t="shared" si="24"/>
        <v>0</v>
      </c>
      <c r="D911" s="385"/>
    </row>
    <row r="912" spans="1:4">
      <c r="A912" s="402" t="s">
        <v>1794</v>
      </c>
      <c r="B912" s="385"/>
      <c r="C912" s="386">
        <f t="shared" si="24"/>
        <v>0</v>
      </c>
      <c r="D912" s="385"/>
    </row>
    <row r="913" spans="1:4">
      <c r="A913" s="402" t="s">
        <v>1796</v>
      </c>
      <c r="B913" s="385"/>
      <c r="C913" s="386">
        <f t="shared" si="24"/>
        <v>0</v>
      </c>
      <c r="D913" s="385"/>
    </row>
    <row r="914" spans="1:4">
      <c r="A914" s="402" t="s">
        <v>1798</v>
      </c>
      <c r="B914" s="385"/>
      <c r="C914" s="386">
        <f t="shared" si="24"/>
        <v>0</v>
      </c>
      <c r="D914" s="385"/>
    </row>
    <row r="915" spans="1:4">
      <c r="A915" s="402" t="s">
        <v>1800</v>
      </c>
      <c r="B915" s="385"/>
      <c r="C915" s="386">
        <f t="shared" si="24"/>
        <v>0</v>
      </c>
      <c r="D915" s="385"/>
    </row>
    <row r="916" spans="1:4">
      <c r="A916" s="402" t="s">
        <v>1802</v>
      </c>
      <c r="B916" s="385"/>
      <c r="C916" s="386">
        <f t="shared" si="24"/>
        <v>0</v>
      </c>
      <c r="D916" s="385"/>
    </row>
    <row r="917" spans="1:4">
      <c r="A917" s="402" t="s">
        <v>1804</v>
      </c>
      <c r="B917" s="385"/>
      <c r="C917" s="386">
        <f t="shared" si="24"/>
        <v>0</v>
      </c>
      <c r="D917" s="385"/>
    </row>
    <row r="918" spans="1:4">
      <c r="A918" s="402" t="s">
        <v>1806</v>
      </c>
      <c r="B918" s="385"/>
      <c r="C918" s="386">
        <f t="shared" si="24"/>
        <v>0</v>
      </c>
      <c r="D918" s="385"/>
    </row>
    <row r="919" spans="1:4">
      <c r="A919" s="402" t="s">
        <v>1808</v>
      </c>
      <c r="B919" s="385"/>
      <c r="C919" s="386">
        <f t="shared" si="24"/>
        <v>0</v>
      </c>
      <c r="D919" s="385"/>
    </row>
    <row r="920" spans="1:4">
      <c r="A920" s="402" t="s">
        <v>1810</v>
      </c>
      <c r="B920" s="385"/>
      <c r="C920" s="386">
        <f t="shared" si="24"/>
        <v>0</v>
      </c>
      <c r="D920" s="385"/>
    </row>
    <row r="921" spans="1:4">
      <c r="A921" s="402" t="s">
        <v>1812</v>
      </c>
      <c r="B921" s="385"/>
      <c r="C921" s="386">
        <f t="shared" si="24"/>
        <v>0</v>
      </c>
      <c r="D921" s="385"/>
    </row>
    <row r="922" spans="1:4">
      <c r="A922" s="402" t="s">
        <v>1814</v>
      </c>
      <c r="B922" s="385"/>
      <c r="C922" s="386">
        <f t="shared" si="24"/>
        <v>0</v>
      </c>
      <c r="D922" s="385"/>
    </row>
    <row r="923" spans="1:4">
      <c r="A923" s="402" t="s">
        <v>1816</v>
      </c>
      <c r="B923" s="385"/>
      <c r="C923" s="386">
        <f t="shared" si="24"/>
        <v>0</v>
      </c>
      <c r="D923" s="385"/>
    </row>
    <row r="924" spans="1:4">
      <c r="A924" s="402" t="s">
        <v>1818</v>
      </c>
      <c r="B924" s="385"/>
      <c r="C924" s="386">
        <f t="shared" si="24"/>
        <v>0</v>
      </c>
      <c r="D924" s="385"/>
    </row>
    <row r="925" spans="1:4">
      <c r="A925" s="402" t="s">
        <v>1820</v>
      </c>
      <c r="B925" s="385"/>
      <c r="C925" s="386">
        <f t="shared" si="24"/>
        <v>0</v>
      </c>
      <c r="D925" s="385"/>
    </row>
    <row r="926" spans="1:4">
      <c r="A926" s="402" t="s">
        <v>1822</v>
      </c>
      <c r="B926" s="385"/>
      <c r="C926" s="386">
        <f t="shared" si="24"/>
        <v>0</v>
      </c>
      <c r="D926" s="385"/>
    </row>
    <row r="927" spans="1:4">
      <c r="A927" s="402" t="s">
        <v>1824</v>
      </c>
      <c r="B927" s="385">
        <v>70</v>
      </c>
      <c r="C927" s="386">
        <f t="shared" si="24"/>
        <v>0</v>
      </c>
      <c r="D927" s="385">
        <v>70</v>
      </c>
    </row>
    <row r="928" spans="1:4">
      <c r="A928" s="401" t="s">
        <v>1826</v>
      </c>
      <c r="B928" s="383">
        <f>SUM(B929:B937)</f>
        <v>0</v>
      </c>
      <c r="C928" s="381">
        <f t="shared" si="24"/>
        <v>0</v>
      </c>
      <c r="D928" s="383">
        <f>SUM(D929:D937)</f>
        <v>0</v>
      </c>
    </row>
    <row r="929" spans="1:4">
      <c r="A929" s="402" t="s">
        <v>205</v>
      </c>
      <c r="B929" s="385"/>
      <c r="C929" s="386">
        <f t="shared" si="24"/>
        <v>0</v>
      </c>
      <c r="D929" s="385"/>
    </row>
    <row r="930" spans="1:4">
      <c r="A930" s="402" t="s">
        <v>207</v>
      </c>
      <c r="B930" s="385"/>
      <c r="C930" s="386">
        <f t="shared" si="24"/>
        <v>0</v>
      </c>
      <c r="D930" s="385"/>
    </row>
    <row r="931" spans="1:4">
      <c r="A931" s="402" t="s">
        <v>209</v>
      </c>
      <c r="B931" s="385"/>
      <c r="C931" s="386">
        <f t="shared" si="24"/>
        <v>0</v>
      </c>
      <c r="D931" s="385"/>
    </row>
    <row r="932" spans="1:4">
      <c r="A932" s="402" t="s">
        <v>1831</v>
      </c>
      <c r="B932" s="385"/>
      <c r="C932" s="386">
        <f t="shared" si="24"/>
        <v>0</v>
      </c>
      <c r="D932" s="385"/>
    </row>
    <row r="933" spans="1:4">
      <c r="A933" s="402" t="s">
        <v>1833</v>
      </c>
      <c r="B933" s="385"/>
      <c r="C933" s="386">
        <f t="shared" si="24"/>
        <v>0</v>
      </c>
      <c r="D933" s="385"/>
    </row>
    <row r="934" spans="1:4">
      <c r="A934" s="402" t="s">
        <v>1835</v>
      </c>
      <c r="B934" s="385"/>
      <c r="C934" s="386">
        <f t="shared" si="24"/>
        <v>0</v>
      </c>
      <c r="D934" s="385"/>
    </row>
    <row r="935" spans="1:4">
      <c r="A935" s="402" t="s">
        <v>1837</v>
      </c>
      <c r="B935" s="385"/>
      <c r="C935" s="386">
        <f t="shared" si="24"/>
        <v>0</v>
      </c>
      <c r="D935" s="385"/>
    </row>
    <row r="936" spans="1:4">
      <c r="A936" s="402" t="s">
        <v>1839</v>
      </c>
      <c r="B936" s="385"/>
      <c r="C936" s="386">
        <f t="shared" si="24"/>
        <v>0</v>
      </c>
      <c r="D936" s="385"/>
    </row>
    <row r="937" spans="1:4">
      <c r="A937" s="402" t="s">
        <v>1841</v>
      </c>
      <c r="B937" s="385"/>
      <c r="C937" s="386">
        <f t="shared" si="24"/>
        <v>0</v>
      </c>
      <c r="D937" s="385"/>
    </row>
    <row r="938" spans="1:4">
      <c r="A938" s="401" t="s">
        <v>1843</v>
      </c>
      <c r="B938" s="383">
        <f>SUM(B939:B947)</f>
        <v>0</v>
      </c>
      <c r="C938" s="381">
        <f t="shared" si="24"/>
        <v>0</v>
      </c>
      <c r="D938" s="383">
        <f>SUM(D939:D947)</f>
        <v>0</v>
      </c>
    </row>
    <row r="939" spans="1:4">
      <c r="A939" s="402" t="s">
        <v>205</v>
      </c>
      <c r="B939" s="385"/>
      <c r="C939" s="386">
        <f t="shared" si="24"/>
        <v>0</v>
      </c>
      <c r="D939" s="385"/>
    </row>
    <row r="940" spans="1:4">
      <c r="A940" s="402" t="s">
        <v>207</v>
      </c>
      <c r="B940" s="385"/>
      <c r="C940" s="386">
        <f t="shared" si="24"/>
        <v>0</v>
      </c>
      <c r="D940" s="385"/>
    </row>
    <row r="941" spans="1:4">
      <c r="A941" s="402" t="s">
        <v>209</v>
      </c>
      <c r="B941" s="385"/>
      <c r="C941" s="386">
        <f t="shared" si="24"/>
        <v>0</v>
      </c>
      <c r="D941" s="385"/>
    </row>
    <row r="942" spans="1:4">
      <c r="A942" s="402" t="s">
        <v>1848</v>
      </c>
      <c r="B942" s="385"/>
      <c r="C942" s="386">
        <f t="shared" si="24"/>
        <v>0</v>
      </c>
      <c r="D942" s="385"/>
    </row>
    <row r="943" spans="1:4">
      <c r="A943" s="402" t="s">
        <v>1850</v>
      </c>
      <c r="B943" s="385"/>
      <c r="C943" s="386">
        <f t="shared" si="24"/>
        <v>0</v>
      </c>
      <c r="D943" s="385"/>
    </row>
    <row r="944" spans="1:4">
      <c r="A944" s="402" t="s">
        <v>1852</v>
      </c>
      <c r="B944" s="385"/>
      <c r="C944" s="386">
        <f t="shared" si="24"/>
        <v>0</v>
      </c>
      <c r="D944" s="385"/>
    </row>
    <row r="945" spans="1:4">
      <c r="A945" s="402" t="s">
        <v>1854</v>
      </c>
      <c r="B945" s="385"/>
      <c r="C945" s="386">
        <f t="shared" si="24"/>
        <v>0</v>
      </c>
      <c r="D945" s="385"/>
    </row>
    <row r="946" spans="1:4">
      <c r="A946" s="402" t="s">
        <v>1856</v>
      </c>
      <c r="B946" s="385"/>
      <c r="C946" s="386">
        <f t="shared" si="24"/>
        <v>0</v>
      </c>
      <c r="D946" s="385"/>
    </row>
    <row r="947" spans="1:4">
      <c r="A947" s="402" t="s">
        <v>1858</v>
      </c>
      <c r="B947" s="385"/>
      <c r="C947" s="386">
        <f t="shared" si="24"/>
        <v>0</v>
      </c>
      <c r="D947" s="385"/>
    </row>
    <row r="948" spans="1:4">
      <c r="A948" s="401" t="s">
        <v>1860</v>
      </c>
      <c r="B948" s="383">
        <f>SUM(B949:B952)</f>
        <v>0</v>
      </c>
      <c r="C948" s="381">
        <f t="shared" si="24"/>
        <v>0</v>
      </c>
      <c r="D948" s="383">
        <f>SUM(D949:D952)</f>
        <v>0</v>
      </c>
    </row>
    <row r="949" spans="1:4">
      <c r="A949" s="402" t="s">
        <v>1862</v>
      </c>
      <c r="B949" s="385"/>
      <c r="C949" s="386">
        <f t="shared" si="24"/>
        <v>0</v>
      </c>
      <c r="D949" s="385"/>
    </row>
    <row r="950" spans="1:4">
      <c r="A950" s="402" t="s">
        <v>1864</v>
      </c>
      <c r="B950" s="385"/>
      <c r="C950" s="386">
        <f t="shared" si="24"/>
        <v>0</v>
      </c>
      <c r="D950" s="385"/>
    </row>
    <row r="951" spans="1:4">
      <c r="A951" s="402" t="s">
        <v>1866</v>
      </c>
      <c r="B951" s="385"/>
      <c r="C951" s="386">
        <f t="shared" si="24"/>
        <v>0</v>
      </c>
      <c r="D951" s="385"/>
    </row>
    <row r="952" spans="1:4">
      <c r="A952" s="402" t="s">
        <v>1868</v>
      </c>
      <c r="B952" s="385"/>
      <c r="C952" s="386">
        <f t="shared" si="24"/>
        <v>0</v>
      </c>
      <c r="D952" s="385"/>
    </row>
    <row r="953" spans="1:4">
      <c r="A953" s="401" t="s">
        <v>1870</v>
      </c>
      <c r="B953" s="383">
        <f>SUM(B954:B959)</f>
        <v>0</v>
      </c>
      <c r="C953" s="381">
        <f t="shared" si="24"/>
        <v>0</v>
      </c>
      <c r="D953" s="383">
        <f>SUM(D954:D959)</f>
        <v>0</v>
      </c>
    </row>
    <row r="954" spans="1:4">
      <c r="A954" s="402" t="s">
        <v>205</v>
      </c>
      <c r="B954" s="385"/>
      <c r="C954" s="386">
        <f t="shared" ref="C954:C1004" si="25">B954-D954</f>
        <v>0</v>
      </c>
      <c r="D954" s="385"/>
    </row>
    <row r="955" spans="1:4">
      <c r="A955" s="402" t="s">
        <v>207</v>
      </c>
      <c r="B955" s="385"/>
      <c r="C955" s="386">
        <f t="shared" si="25"/>
        <v>0</v>
      </c>
      <c r="D955" s="385"/>
    </row>
    <row r="956" spans="1:4">
      <c r="A956" s="402" t="s">
        <v>209</v>
      </c>
      <c r="B956" s="385"/>
      <c r="C956" s="386">
        <f t="shared" si="25"/>
        <v>0</v>
      </c>
      <c r="D956" s="385"/>
    </row>
    <row r="957" spans="1:4">
      <c r="A957" s="402" t="s">
        <v>1839</v>
      </c>
      <c r="B957" s="385"/>
      <c r="C957" s="386">
        <f t="shared" si="25"/>
        <v>0</v>
      </c>
      <c r="D957" s="385"/>
    </row>
    <row r="958" spans="1:4">
      <c r="A958" s="402" t="s">
        <v>1876</v>
      </c>
      <c r="B958" s="385"/>
      <c r="C958" s="386">
        <f t="shared" si="25"/>
        <v>0</v>
      </c>
      <c r="D958" s="385"/>
    </row>
    <row r="959" spans="1:4">
      <c r="A959" s="402" t="s">
        <v>1878</v>
      </c>
      <c r="B959" s="385"/>
      <c r="C959" s="386">
        <f t="shared" si="25"/>
        <v>0</v>
      </c>
      <c r="D959" s="385"/>
    </row>
    <row r="960" spans="1:4">
      <c r="A960" s="401" t="s">
        <v>1880</v>
      </c>
      <c r="B960" s="383">
        <f>SUM(B961:B964)</f>
        <v>0</v>
      </c>
      <c r="C960" s="381">
        <f t="shared" si="25"/>
        <v>0</v>
      </c>
      <c r="D960" s="383">
        <f>SUM(D961:D964)</f>
        <v>0</v>
      </c>
    </row>
    <row r="961" spans="1:4">
      <c r="A961" s="402" t="s">
        <v>1882</v>
      </c>
      <c r="B961" s="385"/>
      <c r="C961" s="386">
        <f t="shared" si="25"/>
        <v>0</v>
      </c>
      <c r="D961" s="385"/>
    </row>
    <row r="962" spans="1:4">
      <c r="A962" s="402" t="s">
        <v>1884</v>
      </c>
      <c r="B962" s="385"/>
      <c r="C962" s="386">
        <f t="shared" si="25"/>
        <v>0</v>
      </c>
      <c r="D962" s="385"/>
    </row>
    <row r="963" spans="1:4">
      <c r="A963" s="402" t="s">
        <v>1886</v>
      </c>
      <c r="B963" s="385"/>
      <c r="C963" s="386">
        <f t="shared" si="25"/>
        <v>0</v>
      </c>
      <c r="D963" s="385"/>
    </row>
    <row r="964" spans="1:4">
      <c r="A964" s="402" t="s">
        <v>1888</v>
      </c>
      <c r="B964" s="385"/>
      <c r="C964" s="386">
        <f t="shared" si="25"/>
        <v>0</v>
      </c>
      <c r="D964" s="385"/>
    </row>
    <row r="965" spans="1:4">
      <c r="A965" s="401" t="s">
        <v>1890</v>
      </c>
      <c r="B965" s="383">
        <f>SUM(B966:B967)</f>
        <v>2400</v>
      </c>
      <c r="C965" s="381">
        <f t="shared" si="25"/>
        <v>0</v>
      </c>
      <c r="D965" s="383">
        <f>SUM(D966:D967)</f>
        <v>2400</v>
      </c>
    </row>
    <row r="966" spans="1:4">
      <c r="A966" s="402" t="s">
        <v>1892</v>
      </c>
      <c r="B966" s="385">
        <v>2400</v>
      </c>
      <c r="C966" s="386">
        <f t="shared" si="25"/>
        <v>0</v>
      </c>
      <c r="D966" s="385">
        <v>2400</v>
      </c>
    </row>
    <row r="967" spans="1:4">
      <c r="A967" s="402" t="s">
        <v>1894</v>
      </c>
      <c r="B967" s="385"/>
      <c r="C967" s="386">
        <f t="shared" si="25"/>
        <v>0</v>
      </c>
      <c r="D967" s="385"/>
    </row>
    <row r="968" spans="1:4">
      <c r="A968" s="401" t="s">
        <v>1896</v>
      </c>
      <c r="B968" s="383">
        <f>SUM(B969,B979,B995,B1000,B1011,B1018,B1026)</f>
        <v>10</v>
      </c>
      <c r="C968" s="381">
        <f t="shared" si="25"/>
        <v>0</v>
      </c>
      <c r="D968" s="383">
        <f>SUM(D969,D979,D995,D1000,D1011,D1018,D1026)</f>
        <v>10</v>
      </c>
    </row>
    <row r="969" spans="1:4">
      <c r="A969" s="401" t="s">
        <v>1898</v>
      </c>
      <c r="B969" s="383">
        <f>SUM(B970:B978)</f>
        <v>0</v>
      </c>
      <c r="C969" s="381">
        <f t="shared" si="25"/>
        <v>0</v>
      </c>
      <c r="D969" s="383">
        <f>SUM(D970:D978)</f>
        <v>0</v>
      </c>
    </row>
    <row r="970" spans="1:4">
      <c r="A970" s="402" t="s">
        <v>205</v>
      </c>
      <c r="B970" s="385"/>
      <c r="C970" s="386">
        <f t="shared" si="25"/>
        <v>0</v>
      </c>
      <c r="D970" s="385"/>
    </row>
    <row r="971" spans="1:4">
      <c r="A971" s="402" t="s">
        <v>207</v>
      </c>
      <c r="B971" s="385"/>
      <c r="C971" s="386">
        <f t="shared" si="25"/>
        <v>0</v>
      </c>
      <c r="D971" s="385"/>
    </row>
    <row r="972" spans="1:4">
      <c r="A972" s="402" t="s">
        <v>209</v>
      </c>
      <c r="B972" s="385"/>
      <c r="C972" s="386">
        <f t="shared" si="25"/>
        <v>0</v>
      </c>
      <c r="D972" s="385"/>
    </row>
    <row r="973" spans="1:4">
      <c r="A973" s="402" t="s">
        <v>1903</v>
      </c>
      <c r="B973" s="385"/>
      <c r="C973" s="386">
        <f t="shared" si="25"/>
        <v>0</v>
      </c>
      <c r="D973" s="385"/>
    </row>
    <row r="974" spans="1:4">
      <c r="A974" s="402" t="s">
        <v>1905</v>
      </c>
      <c r="B974" s="385"/>
      <c r="C974" s="386">
        <f t="shared" si="25"/>
        <v>0</v>
      </c>
      <c r="D974" s="385"/>
    </row>
    <row r="975" spans="1:4">
      <c r="A975" s="402" t="s">
        <v>1907</v>
      </c>
      <c r="B975" s="385"/>
      <c r="C975" s="386">
        <f t="shared" si="25"/>
        <v>0</v>
      </c>
      <c r="D975" s="385"/>
    </row>
    <row r="976" spans="1:4">
      <c r="A976" s="402" t="s">
        <v>1909</v>
      </c>
      <c r="B976" s="385"/>
      <c r="C976" s="386">
        <f t="shared" si="25"/>
        <v>0</v>
      </c>
      <c r="D976" s="385"/>
    </row>
    <row r="977" spans="1:4">
      <c r="A977" s="402" t="s">
        <v>1911</v>
      </c>
      <c r="B977" s="385"/>
      <c r="C977" s="386">
        <f t="shared" si="25"/>
        <v>0</v>
      </c>
      <c r="D977" s="385"/>
    </row>
    <row r="978" spans="1:4">
      <c r="A978" s="402" t="s">
        <v>1913</v>
      </c>
      <c r="B978" s="385"/>
      <c r="C978" s="386">
        <f t="shared" si="25"/>
        <v>0</v>
      </c>
      <c r="D978" s="385"/>
    </row>
    <row r="979" spans="1:4">
      <c r="A979" s="401" t="s">
        <v>1915</v>
      </c>
      <c r="B979" s="383">
        <f>SUM(B980:B994)</f>
        <v>0</v>
      </c>
      <c r="C979" s="381">
        <f t="shared" si="25"/>
        <v>0</v>
      </c>
      <c r="D979" s="383">
        <f>SUM(D980:D994)</f>
        <v>0</v>
      </c>
    </row>
    <row r="980" spans="1:4">
      <c r="A980" s="402" t="s">
        <v>205</v>
      </c>
      <c r="B980" s="385"/>
      <c r="C980" s="386">
        <f t="shared" si="25"/>
        <v>0</v>
      </c>
      <c r="D980" s="385"/>
    </row>
    <row r="981" spans="1:4">
      <c r="A981" s="402" t="s">
        <v>207</v>
      </c>
      <c r="B981" s="385"/>
      <c r="C981" s="386">
        <f t="shared" si="25"/>
        <v>0</v>
      </c>
      <c r="D981" s="385"/>
    </row>
    <row r="982" spans="1:4">
      <c r="A982" s="402" t="s">
        <v>209</v>
      </c>
      <c r="B982" s="385"/>
      <c r="C982" s="386">
        <f t="shared" si="25"/>
        <v>0</v>
      </c>
      <c r="D982" s="385"/>
    </row>
    <row r="983" spans="1:4">
      <c r="A983" s="402" t="s">
        <v>1920</v>
      </c>
      <c r="B983" s="385"/>
      <c r="C983" s="386">
        <f t="shared" si="25"/>
        <v>0</v>
      </c>
      <c r="D983" s="385"/>
    </row>
    <row r="984" spans="1:4">
      <c r="A984" s="402" t="s">
        <v>1922</v>
      </c>
      <c r="B984" s="385"/>
      <c r="C984" s="386">
        <f t="shared" si="25"/>
        <v>0</v>
      </c>
      <c r="D984" s="385"/>
    </row>
    <row r="985" spans="1:4">
      <c r="A985" s="402" t="s">
        <v>1924</v>
      </c>
      <c r="B985" s="385"/>
      <c r="C985" s="386">
        <f t="shared" si="25"/>
        <v>0</v>
      </c>
      <c r="D985" s="385"/>
    </row>
    <row r="986" spans="1:4">
      <c r="A986" s="402" t="s">
        <v>1926</v>
      </c>
      <c r="B986" s="385"/>
      <c r="C986" s="386">
        <f t="shared" si="25"/>
        <v>0</v>
      </c>
      <c r="D986" s="385"/>
    </row>
    <row r="987" spans="1:4">
      <c r="A987" s="402" t="s">
        <v>1928</v>
      </c>
      <c r="B987" s="385"/>
      <c r="C987" s="386">
        <f t="shared" si="25"/>
        <v>0</v>
      </c>
      <c r="D987" s="385"/>
    </row>
    <row r="988" spans="1:4">
      <c r="A988" s="402" t="s">
        <v>1930</v>
      </c>
      <c r="B988" s="385"/>
      <c r="C988" s="386">
        <f t="shared" si="25"/>
        <v>0</v>
      </c>
      <c r="D988" s="385"/>
    </row>
    <row r="989" spans="1:4">
      <c r="A989" s="402" t="s">
        <v>1932</v>
      </c>
      <c r="B989" s="385"/>
      <c r="C989" s="386">
        <f t="shared" si="25"/>
        <v>0</v>
      </c>
      <c r="D989" s="385"/>
    </row>
    <row r="990" spans="1:4">
      <c r="A990" s="402" t="s">
        <v>1934</v>
      </c>
      <c r="B990" s="385"/>
      <c r="C990" s="386">
        <f t="shared" si="25"/>
        <v>0</v>
      </c>
      <c r="D990" s="385"/>
    </row>
    <row r="991" spans="1:4">
      <c r="A991" s="402" t="s">
        <v>1936</v>
      </c>
      <c r="B991" s="385"/>
      <c r="C991" s="386">
        <f t="shared" si="25"/>
        <v>0</v>
      </c>
      <c r="D991" s="385"/>
    </row>
    <row r="992" spans="1:4">
      <c r="A992" s="402" t="s">
        <v>1938</v>
      </c>
      <c r="B992" s="385"/>
      <c r="C992" s="386">
        <f t="shared" si="25"/>
        <v>0</v>
      </c>
      <c r="D992" s="385"/>
    </row>
    <row r="993" spans="1:4">
      <c r="A993" s="402" t="s">
        <v>1940</v>
      </c>
      <c r="B993" s="385"/>
      <c r="C993" s="386">
        <f t="shared" si="25"/>
        <v>0</v>
      </c>
      <c r="D993" s="385"/>
    </row>
    <row r="994" spans="1:4">
      <c r="A994" s="402" t="s">
        <v>1942</v>
      </c>
      <c r="B994" s="385"/>
      <c r="C994" s="386">
        <f t="shared" si="25"/>
        <v>0</v>
      </c>
      <c r="D994" s="385"/>
    </row>
    <row r="995" spans="1:4">
      <c r="A995" s="401" t="s">
        <v>1944</v>
      </c>
      <c r="B995" s="383">
        <f>SUM(B996:B999)</f>
        <v>0</v>
      </c>
      <c r="C995" s="381">
        <f t="shared" si="25"/>
        <v>0</v>
      </c>
      <c r="D995" s="383">
        <f>SUM(D996:D999)</f>
        <v>0</v>
      </c>
    </row>
    <row r="996" spans="1:4">
      <c r="A996" s="402" t="s">
        <v>205</v>
      </c>
      <c r="B996" s="385"/>
      <c r="C996" s="386">
        <f t="shared" si="25"/>
        <v>0</v>
      </c>
      <c r="D996" s="385"/>
    </row>
    <row r="997" spans="1:4">
      <c r="A997" s="402" t="s">
        <v>207</v>
      </c>
      <c r="B997" s="385"/>
      <c r="C997" s="386">
        <f t="shared" si="25"/>
        <v>0</v>
      </c>
      <c r="D997" s="385"/>
    </row>
    <row r="998" spans="1:4">
      <c r="A998" s="402" t="s">
        <v>209</v>
      </c>
      <c r="B998" s="385"/>
      <c r="C998" s="386">
        <f t="shared" si="25"/>
        <v>0</v>
      </c>
      <c r="D998" s="385"/>
    </row>
    <row r="999" spans="1:4">
      <c r="A999" s="402" t="s">
        <v>1949</v>
      </c>
      <c r="B999" s="385"/>
      <c r="C999" s="386">
        <f t="shared" si="25"/>
        <v>0</v>
      </c>
      <c r="D999" s="385"/>
    </row>
    <row r="1000" spans="1:4">
      <c r="A1000" s="401" t="s">
        <v>1951</v>
      </c>
      <c r="B1000" s="383">
        <f>SUM(B1001:B1010)</f>
        <v>0</v>
      </c>
      <c r="C1000" s="381">
        <f t="shared" si="25"/>
        <v>0</v>
      </c>
      <c r="D1000" s="383">
        <f>SUM(D1001:D1010)</f>
        <v>0</v>
      </c>
    </row>
    <row r="1001" spans="1:4">
      <c r="A1001" s="402" t="s">
        <v>205</v>
      </c>
      <c r="B1001" s="385"/>
      <c r="C1001" s="386">
        <f t="shared" si="25"/>
        <v>0</v>
      </c>
      <c r="D1001" s="385"/>
    </row>
    <row r="1002" spans="1:4">
      <c r="A1002" s="402" t="s">
        <v>207</v>
      </c>
      <c r="B1002" s="385"/>
      <c r="C1002" s="386">
        <f t="shared" si="25"/>
        <v>0</v>
      </c>
      <c r="D1002" s="385"/>
    </row>
    <row r="1003" spans="1:4">
      <c r="A1003" s="402" t="s">
        <v>209</v>
      </c>
      <c r="B1003" s="385"/>
      <c r="C1003" s="386">
        <f t="shared" si="25"/>
        <v>0</v>
      </c>
      <c r="D1003" s="385"/>
    </row>
    <row r="1004" spans="1:4">
      <c r="A1004" s="402" t="s">
        <v>1956</v>
      </c>
      <c r="B1004" s="385"/>
      <c r="C1004" s="386">
        <f t="shared" si="25"/>
        <v>0</v>
      </c>
      <c r="D1004" s="385"/>
    </row>
    <row r="1005" spans="1:4">
      <c r="A1005" s="402" t="s">
        <v>1958</v>
      </c>
      <c r="B1005" s="385"/>
      <c r="C1005" s="386">
        <f t="shared" ref="C1005:C1023" si="26">B1005-D1005</f>
        <v>0</v>
      </c>
      <c r="D1005" s="385"/>
    </row>
    <row r="1006" spans="1:4">
      <c r="A1006" s="402" t="s">
        <v>1960</v>
      </c>
      <c r="B1006" s="385"/>
      <c r="C1006" s="386">
        <f t="shared" si="26"/>
        <v>0</v>
      </c>
      <c r="D1006" s="385"/>
    </row>
    <row r="1007" spans="1:4">
      <c r="A1007" s="402" t="s">
        <v>1962</v>
      </c>
      <c r="B1007" s="385"/>
      <c r="C1007" s="386">
        <f t="shared" si="26"/>
        <v>0</v>
      </c>
      <c r="D1007" s="385"/>
    </row>
    <row r="1008" spans="1:4">
      <c r="A1008" s="402" t="s">
        <v>1964</v>
      </c>
      <c r="B1008" s="385"/>
      <c r="C1008" s="386">
        <f t="shared" si="26"/>
        <v>0</v>
      </c>
      <c r="D1008" s="385"/>
    </row>
    <row r="1009" spans="1:4">
      <c r="A1009" s="402" t="s">
        <v>223</v>
      </c>
      <c r="B1009" s="385"/>
      <c r="C1009" s="386">
        <f t="shared" si="26"/>
        <v>0</v>
      </c>
      <c r="D1009" s="385"/>
    </row>
    <row r="1010" spans="1:4">
      <c r="A1010" s="402" t="s">
        <v>1967</v>
      </c>
      <c r="B1010" s="385"/>
      <c r="C1010" s="386">
        <f t="shared" si="26"/>
        <v>0</v>
      </c>
      <c r="D1010" s="385"/>
    </row>
    <row r="1011" spans="1:4">
      <c r="A1011" s="401" t="s">
        <v>1969</v>
      </c>
      <c r="B1011" s="383">
        <f>SUM(B1012:B1017)</f>
        <v>10</v>
      </c>
      <c r="C1011" s="381">
        <f t="shared" si="26"/>
        <v>0</v>
      </c>
      <c r="D1011" s="383">
        <f>SUM(D1012:D1017)</f>
        <v>10</v>
      </c>
    </row>
    <row r="1012" spans="1:4">
      <c r="A1012" s="402" t="s">
        <v>205</v>
      </c>
      <c r="B1012" s="385">
        <v>10</v>
      </c>
      <c r="C1012" s="386">
        <f t="shared" si="26"/>
        <v>0</v>
      </c>
      <c r="D1012" s="385">
        <v>10</v>
      </c>
    </row>
    <row r="1013" spans="1:4">
      <c r="A1013" s="402" t="s">
        <v>207</v>
      </c>
      <c r="B1013" s="385"/>
      <c r="C1013" s="386">
        <f t="shared" si="26"/>
        <v>0</v>
      </c>
      <c r="D1013" s="385"/>
    </row>
    <row r="1014" spans="1:4">
      <c r="A1014" s="402" t="s">
        <v>209</v>
      </c>
      <c r="B1014" s="385"/>
      <c r="C1014" s="386">
        <f t="shared" si="26"/>
        <v>0</v>
      </c>
      <c r="D1014" s="385"/>
    </row>
    <row r="1015" spans="1:4">
      <c r="A1015" s="402" t="s">
        <v>1974</v>
      </c>
      <c r="B1015" s="385"/>
      <c r="C1015" s="386">
        <f t="shared" si="26"/>
        <v>0</v>
      </c>
      <c r="D1015" s="385"/>
    </row>
    <row r="1016" spans="1:4">
      <c r="A1016" s="402" t="s">
        <v>1976</v>
      </c>
      <c r="B1016" s="385"/>
      <c r="C1016" s="386">
        <f t="shared" si="26"/>
        <v>0</v>
      </c>
      <c r="D1016" s="385"/>
    </row>
    <row r="1017" spans="1:4">
      <c r="A1017" s="402" t="s">
        <v>1978</v>
      </c>
      <c r="B1017" s="385"/>
      <c r="C1017" s="386">
        <f t="shared" si="26"/>
        <v>0</v>
      </c>
      <c r="D1017" s="385"/>
    </row>
    <row r="1018" spans="1:4">
      <c r="A1018" s="401" t="s">
        <v>1980</v>
      </c>
      <c r="B1018" s="383">
        <f>SUM(B1019:B1025)</f>
        <v>0</v>
      </c>
      <c r="C1018" s="381">
        <f t="shared" si="26"/>
        <v>0</v>
      </c>
      <c r="D1018" s="383">
        <f>SUM(D1019:D1025)</f>
        <v>0</v>
      </c>
    </row>
    <row r="1019" spans="1:4">
      <c r="A1019" s="402" t="s">
        <v>205</v>
      </c>
      <c r="B1019" s="385"/>
      <c r="C1019" s="386">
        <f t="shared" si="26"/>
        <v>0</v>
      </c>
      <c r="D1019" s="385"/>
    </row>
    <row r="1020" spans="1:4">
      <c r="A1020" s="402" t="s">
        <v>207</v>
      </c>
      <c r="B1020" s="385"/>
      <c r="C1020" s="386">
        <f t="shared" si="26"/>
        <v>0</v>
      </c>
      <c r="D1020" s="385"/>
    </row>
    <row r="1021" spans="1:4">
      <c r="A1021" s="402" t="s">
        <v>209</v>
      </c>
      <c r="B1021" s="385"/>
      <c r="C1021" s="386">
        <f t="shared" si="26"/>
        <v>0</v>
      </c>
      <c r="D1021" s="385"/>
    </row>
    <row r="1022" spans="1:4">
      <c r="A1022" s="402" t="s">
        <v>1985</v>
      </c>
      <c r="B1022" s="385"/>
      <c r="C1022" s="386">
        <f t="shared" si="26"/>
        <v>0</v>
      </c>
      <c r="D1022" s="385"/>
    </row>
    <row r="1023" spans="1:4">
      <c r="A1023" s="402" t="s">
        <v>1987</v>
      </c>
      <c r="B1023" s="385"/>
      <c r="C1023" s="386">
        <f t="shared" si="26"/>
        <v>0</v>
      </c>
      <c r="D1023" s="385"/>
    </row>
    <row r="1024" spans="1:4">
      <c r="A1024" s="402" t="s">
        <v>1989</v>
      </c>
      <c r="B1024" s="385"/>
      <c r="C1024" s="386"/>
      <c r="D1024" s="385"/>
    </row>
    <row r="1025" spans="1:4">
      <c r="A1025" s="402" t="s">
        <v>1991</v>
      </c>
      <c r="B1025" s="385"/>
      <c r="C1025" s="386">
        <f t="shared" ref="C1025:C1079" si="27">B1025-D1025</f>
        <v>0</v>
      </c>
      <c r="D1025" s="385"/>
    </row>
    <row r="1026" spans="1:4">
      <c r="A1026" s="401" t="s">
        <v>1993</v>
      </c>
      <c r="B1026" s="383">
        <f>SUM(B1027:B1031)</f>
        <v>0</v>
      </c>
      <c r="C1026" s="381">
        <f t="shared" si="27"/>
        <v>0</v>
      </c>
      <c r="D1026" s="383">
        <f>SUM(D1027:D1031)</f>
        <v>0</v>
      </c>
    </row>
    <row r="1027" spans="1:4">
      <c r="A1027" s="402" t="s">
        <v>1995</v>
      </c>
      <c r="B1027" s="385"/>
      <c r="C1027" s="386">
        <f t="shared" si="27"/>
        <v>0</v>
      </c>
      <c r="D1027" s="385"/>
    </row>
    <row r="1028" spans="1:4">
      <c r="A1028" s="402" t="s">
        <v>1997</v>
      </c>
      <c r="B1028" s="385"/>
      <c r="C1028" s="386">
        <f t="shared" si="27"/>
        <v>0</v>
      </c>
      <c r="D1028" s="385"/>
    </row>
    <row r="1029" spans="1:4">
      <c r="A1029" s="402" t="s">
        <v>1999</v>
      </c>
      <c r="B1029" s="385"/>
      <c r="C1029" s="386">
        <f t="shared" si="27"/>
        <v>0</v>
      </c>
      <c r="D1029" s="385"/>
    </row>
    <row r="1030" spans="1:4">
      <c r="A1030" s="402" t="s">
        <v>2001</v>
      </c>
      <c r="B1030" s="385"/>
      <c r="C1030" s="386">
        <f t="shared" si="27"/>
        <v>0</v>
      </c>
      <c r="D1030" s="385"/>
    </row>
    <row r="1031" spans="1:4">
      <c r="A1031" s="402" t="s">
        <v>2003</v>
      </c>
      <c r="B1031" s="385"/>
      <c r="C1031" s="386">
        <f t="shared" si="27"/>
        <v>0</v>
      </c>
      <c r="D1031" s="385"/>
    </row>
    <row r="1032" spans="1:4">
      <c r="A1032" s="401" t="s">
        <v>2005</v>
      </c>
      <c r="B1032" s="383">
        <f>SUM(B1033,B1043,B1049)</f>
        <v>0</v>
      </c>
      <c r="C1032" s="381">
        <f t="shared" si="27"/>
        <v>0</v>
      </c>
      <c r="D1032" s="383">
        <f>SUM(D1033,D1043,D1049)</f>
        <v>0</v>
      </c>
    </row>
    <row r="1033" spans="1:4">
      <c r="A1033" s="401" t="s">
        <v>2007</v>
      </c>
      <c r="B1033" s="383">
        <f>SUM(B1034:B1042)</f>
        <v>0</v>
      </c>
      <c r="C1033" s="381">
        <f t="shared" si="27"/>
        <v>0</v>
      </c>
      <c r="D1033" s="383">
        <f>SUM(D1034:D1042)</f>
        <v>0</v>
      </c>
    </row>
    <row r="1034" spans="1:4">
      <c r="A1034" s="402" t="s">
        <v>205</v>
      </c>
      <c r="B1034" s="385"/>
      <c r="C1034" s="386">
        <f t="shared" si="27"/>
        <v>0</v>
      </c>
      <c r="D1034" s="385"/>
    </row>
    <row r="1035" spans="1:4">
      <c r="A1035" s="402" t="s">
        <v>207</v>
      </c>
      <c r="B1035" s="385"/>
      <c r="C1035" s="386">
        <f t="shared" si="27"/>
        <v>0</v>
      </c>
      <c r="D1035" s="385"/>
    </row>
    <row r="1036" spans="1:4">
      <c r="A1036" s="402" t="s">
        <v>209</v>
      </c>
      <c r="B1036" s="385"/>
      <c r="C1036" s="386">
        <f t="shared" si="27"/>
        <v>0</v>
      </c>
      <c r="D1036" s="385"/>
    </row>
    <row r="1037" spans="1:4">
      <c r="A1037" s="402" t="s">
        <v>2012</v>
      </c>
      <c r="B1037" s="385"/>
      <c r="C1037" s="386">
        <f t="shared" si="27"/>
        <v>0</v>
      </c>
      <c r="D1037" s="385"/>
    </row>
    <row r="1038" spans="1:4">
      <c r="A1038" s="402" t="s">
        <v>2014</v>
      </c>
      <c r="B1038" s="385"/>
      <c r="C1038" s="386">
        <f t="shared" si="27"/>
        <v>0</v>
      </c>
      <c r="D1038" s="385"/>
    </row>
    <row r="1039" spans="1:4">
      <c r="A1039" s="402" t="s">
        <v>2016</v>
      </c>
      <c r="B1039" s="385"/>
      <c r="C1039" s="386">
        <f t="shared" si="27"/>
        <v>0</v>
      </c>
      <c r="D1039" s="385"/>
    </row>
    <row r="1040" spans="1:4">
      <c r="A1040" s="402" t="s">
        <v>2018</v>
      </c>
      <c r="B1040" s="385"/>
      <c r="C1040" s="386">
        <f t="shared" si="27"/>
        <v>0</v>
      </c>
      <c r="D1040" s="385"/>
    </row>
    <row r="1041" spans="1:4">
      <c r="A1041" s="402" t="s">
        <v>223</v>
      </c>
      <c r="B1041" s="385"/>
      <c r="C1041" s="386">
        <f t="shared" si="27"/>
        <v>0</v>
      </c>
      <c r="D1041" s="385"/>
    </row>
    <row r="1042" spans="1:4">
      <c r="A1042" s="402" t="s">
        <v>2021</v>
      </c>
      <c r="B1042" s="385"/>
      <c r="C1042" s="386">
        <f t="shared" si="27"/>
        <v>0</v>
      </c>
      <c r="D1042" s="385"/>
    </row>
    <row r="1043" spans="1:4">
      <c r="A1043" s="401" t="s">
        <v>2023</v>
      </c>
      <c r="B1043" s="383">
        <f>SUM(B1044:B1048)</f>
        <v>0</v>
      </c>
      <c r="C1043" s="381">
        <f t="shared" si="27"/>
        <v>0</v>
      </c>
      <c r="D1043" s="383">
        <f>SUM(D1044:D1048)</f>
        <v>0</v>
      </c>
    </row>
    <row r="1044" spans="1:4">
      <c r="A1044" s="402" t="s">
        <v>205</v>
      </c>
      <c r="B1044" s="385"/>
      <c r="C1044" s="386">
        <f t="shared" si="27"/>
        <v>0</v>
      </c>
      <c r="D1044" s="385"/>
    </row>
    <row r="1045" spans="1:4">
      <c r="A1045" s="402" t="s">
        <v>207</v>
      </c>
      <c r="B1045" s="385"/>
      <c r="C1045" s="386">
        <f t="shared" si="27"/>
        <v>0</v>
      </c>
      <c r="D1045" s="385"/>
    </row>
    <row r="1046" spans="1:4">
      <c r="A1046" s="402" t="s">
        <v>209</v>
      </c>
      <c r="B1046" s="385"/>
      <c r="C1046" s="386">
        <f t="shared" si="27"/>
        <v>0</v>
      </c>
      <c r="D1046" s="385"/>
    </row>
    <row r="1047" spans="1:4">
      <c r="A1047" s="402" t="s">
        <v>2028</v>
      </c>
      <c r="B1047" s="385"/>
      <c r="C1047" s="386">
        <f t="shared" si="27"/>
        <v>0</v>
      </c>
      <c r="D1047" s="385"/>
    </row>
    <row r="1048" spans="1:4">
      <c r="A1048" s="402" t="s">
        <v>2030</v>
      </c>
      <c r="B1048" s="385"/>
      <c r="C1048" s="386">
        <f t="shared" si="27"/>
        <v>0</v>
      </c>
      <c r="D1048" s="385"/>
    </row>
    <row r="1049" spans="1:4">
      <c r="A1049" s="401" t="s">
        <v>2032</v>
      </c>
      <c r="B1049" s="383">
        <f>SUM(B1050:B1051)</f>
        <v>0</v>
      </c>
      <c r="C1049" s="381">
        <f t="shared" si="27"/>
        <v>0</v>
      </c>
      <c r="D1049" s="383">
        <f>SUM(D1050:D1051)</f>
        <v>0</v>
      </c>
    </row>
    <row r="1050" spans="1:4">
      <c r="A1050" s="402" t="s">
        <v>2034</v>
      </c>
      <c r="B1050" s="385"/>
      <c r="C1050" s="386">
        <f t="shared" si="27"/>
        <v>0</v>
      </c>
      <c r="D1050" s="385"/>
    </row>
    <row r="1051" spans="1:4">
      <c r="A1051" s="402" t="s">
        <v>2036</v>
      </c>
      <c r="B1051" s="385"/>
      <c r="C1051" s="386">
        <f t="shared" si="27"/>
        <v>0</v>
      </c>
      <c r="D1051" s="385"/>
    </row>
    <row r="1052" spans="1:4">
      <c r="A1052" s="401" t="s">
        <v>2038</v>
      </c>
      <c r="B1052" s="383">
        <f>SUM(B1053,B1060,B1066)</f>
        <v>145</v>
      </c>
      <c r="C1052" s="381">
        <f t="shared" si="27"/>
        <v>145</v>
      </c>
      <c r="D1052" s="383">
        <f>SUM(D1053,D1060,D1066)</f>
        <v>0</v>
      </c>
    </row>
    <row r="1053" spans="1:4">
      <c r="A1053" s="401" t="s">
        <v>2040</v>
      </c>
      <c r="B1053" s="383">
        <f>SUM(B1054:B1059)</f>
        <v>145</v>
      </c>
      <c r="C1053" s="381">
        <f t="shared" si="27"/>
        <v>145</v>
      </c>
      <c r="D1053" s="383">
        <f>SUM(D1054:D1059)</f>
        <v>0</v>
      </c>
    </row>
    <row r="1054" spans="1:4">
      <c r="A1054" s="402" t="s">
        <v>205</v>
      </c>
      <c r="B1054" s="385">
        <v>145</v>
      </c>
      <c r="C1054" s="386">
        <f t="shared" si="27"/>
        <v>145</v>
      </c>
      <c r="D1054" s="385"/>
    </row>
    <row r="1055" spans="1:4">
      <c r="A1055" s="402" t="s">
        <v>207</v>
      </c>
      <c r="B1055" s="385"/>
      <c r="C1055" s="386">
        <f t="shared" si="27"/>
        <v>0</v>
      </c>
      <c r="D1055" s="385"/>
    </row>
    <row r="1056" spans="1:4">
      <c r="A1056" s="402" t="s">
        <v>209</v>
      </c>
      <c r="B1056" s="385"/>
      <c r="C1056" s="386">
        <f t="shared" si="27"/>
        <v>0</v>
      </c>
      <c r="D1056" s="385"/>
    </row>
    <row r="1057" spans="1:4">
      <c r="A1057" s="402" t="s">
        <v>2045</v>
      </c>
      <c r="B1057" s="385"/>
      <c r="C1057" s="386">
        <f t="shared" si="27"/>
        <v>0</v>
      </c>
      <c r="D1057" s="385"/>
    </row>
    <row r="1058" spans="1:4">
      <c r="A1058" s="402" t="s">
        <v>223</v>
      </c>
      <c r="B1058" s="385"/>
      <c r="C1058" s="386">
        <f t="shared" si="27"/>
        <v>0</v>
      </c>
      <c r="D1058" s="385"/>
    </row>
    <row r="1059" spans="1:4">
      <c r="A1059" s="402" t="s">
        <v>2048</v>
      </c>
      <c r="B1059" s="385"/>
      <c r="C1059" s="386">
        <f t="shared" si="27"/>
        <v>0</v>
      </c>
      <c r="D1059" s="385"/>
    </row>
    <row r="1060" spans="1:4">
      <c r="A1060" s="401" t="s">
        <v>2070</v>
      </c>
      <c r="B1060" s="383">
        <f>SUM(B1061:B1065)</f>
        <v>0</v>
      </c>
      <c r="C1060" s="381">
        <f t="shared" si="27"/>
        <v>0</v>
      </c>
      <c r="D1060" s="383">
        <f>SUM(D1061:D1065)</f>
        <v>0</v>
      </c>
    </row>
    <row r="1061" spans="1:4">
      <c r="A1061" s="402" t="s">
        <v>2072</v>
      </c>
      <c r="B1061" s="385"/>
      <c r="C1061" s="386">
        <f t="shared" si="27"/>
        <v>0</v>
      </c>
      <c r="D1061" s="385"/>
    </row>
    <row r="1062" spans="1:4">
      <c r="A1062" s="403" t="s">
        <v>2074</v>
      </c>
      <c r="B1062" s="385"/>
      <c r="C1062" s="386">
        <f t="shared" si="27"/>
        <v>0</v>
      </c>
      <c r="D1062" s="385"/>
    </row>
    <row r="1063" spans="1:4">
      <c r="A1063" s="402" t="s">
        <v>2076</v>
      </c>
      <c r="B1063" s="385"/>
      <c r="C1063" s="386">
        <f t="shared" si="27"/>
        <v>0</v>
      </c>
      <c r="D1063" s="385"/>
    </row>
    <row r="1064" spans="1:4">
      <c r="A1064" s="402" t="s">
        <v>2078</v>
      </c>
      <c r="B1064" s="385"/>
      <c r="C1064" s="386">
        <f t="shared" si="27"/>
        <v>0</v>
      </c>
      <c r="D1064" s="385"/>
    </row>
    <row r="1065" spans="1:4">
      <c r="A1065" s="402" t="s">
        <v>2080</v>
      </c>
      <c r="B1065" s="385"/>
      <c r="C1065" s="386">
        <f t="shared" si="27"/>
        <v>0</v>
      </c>
      <c r="D1065" s="385"/>
    </row>
    <row r="1066" spans="1:4">
      <c r="A1066" s="401" t="s">
        <v>2088</v>
      </c>
      <c r="B1066" s="383"/>
      <c r="C1066" s="381">
        <f t="shared" si="27"/>
        <v>0</v>
      </c>
      <c r="D1066" s="383"/>
    </row>
    <row r="1067" spans="1:4">
      <c r="A1067" s="401" t="s">
        <v>2094</v>
      </c>
      <c r="B1067" s="383">
        <f>SUM(B1068:B1076)</f>
        <v>0</v>
      </c>
      <c r="C1067" s="381">
        <f t="shared" si="27"/>
        <v>0</v>
      </c>
      <c r="D1067" s="383">
        <f>SUM(D1068:D1076)</f>
        <v>0</v>
      </c>
    </row>
    <row r="1068" spans="1:4">
      <c r="A1068" s="402" t="s">
        <v>2096</v>
      </c>
      <c r="B1068" s="385"/>
      <c r="C1068" s="386">
        <f t="shared" si="27"/>
        <v>0</v>
      </c>
      <c r="D1068" s="385"/>
    </row>
    <row r="1069" spans="1:4">
      <c r="A1069" s="402" t="s">
        <v>2098</v>
      </c>
      <c r="B1069" s="385"/>
      <c r="C1069" s="386">
        <f t="shared" si="27"/>
        <v>0</v>
      </c>
      <c r="D1069" s="385"/>
    </row>
    <row r="1070" spans="1:4">
      <c r="A1070" s="402" t="s">
        <v>2100</v>
      </c>
      <c r="B1070" s="385"/>
      <c r="C1070" s="386">
        <f t="shared" si="27"/>
        <v>0</v>
      </c>
      <c r="D1070" s="385"/>
    </row>
    <row r="1071" spans="1:4">
      <c r="A1071" s="402" t="s">
        <v>2102</v>
      </c>
      <c r="B1071" s="385"/>
      <c r="C1071" s="386">
        <f t="shared" si="27"/>
        <v>0</v>
      </c>
      <c r="D1071" s="385"/>
    </row>
    <row r="1072" spans="1:4">
      <c r="A1072" s="402" t="s">
        <v>2104</v>
      </c>
      <c r="B1072" s="385"/>
      <c r="C1072" s="386">
        <f t="shared" si="27"/>
        <v>0</v>
      </c>
      <c r="D1072" s="385"/>
    </row>
    <row r="1073" spans="1:4">
      <c r="A1073" s="402" t="s">
        <v>2106</v>
      </c>
      <c r="B1073" s="385"/>
      <c r="C1073" s="386">
        <f t="shared" si="27"/>
        <v>0</v>
      </c>
      <c r="D1073" s="385"/>
    </row>
    <row r="1074" spans="1:4">
      <c r="A1074" s="402" t="s">
        <v>2108</v>
      </c>
      <c r="B1074" s="385"/>
      <c r="C1074" s="386">
        <f t="shared" si="27"/>
        <v>0</v>
      </c>
      <c r="D1074" s="385"/>
    </row>
    <row r="1075" spans="1:4">
      <c r="A1075" s="402" t="s">
        <v>2110</v>
      </c>
      <c r="B1075" s="385"/>
      <c r="C1075" s="386">
        <f t="shared" si="27"/>
        <v>0</v>
      </c>
      <c r="D1075" s="385"/>
    </row>
    <row r="1076" spans="1:4">
      <c r="A1076" s="402" t="s">
        <v>2112</v>
      </c>
      <c r="B1076" s="385"/>
      <c r="C1076" s="386">
        <f t="shared" si="27"/>
        <v>0</v>
      </c>
      <c r="D1076" s="385"/>
    </row>
    <row r="1077" spans="1:4">
      <c r="A1077" s="401" t="s">
        <v>2114</v>
      </c>
      <c r="B1077" s="383">
        <f>SUM(B1078,B1105,B1120)</f>
        <v>2601</v>
      </c>
      <c r="C1077" s="381">
        <f t="shared" si="27"/>
        <v>777</v>
      </c>
      <c r="D1077" s="383">
        <f>SUM(D1078,D1105,D1120)</f>
        <v>1824</v>
      </c>
    </row>
    <row r="1078" spans="1:4">
      <c r="A1078" s="401" t="s">
        <v>2116</v>
      </c>
      <c r="B1078" s="383">
        <f>SUM(B1079:B1104)</f>
        <v>2577</v>
      </c>
      <c r="C1078" s="381">
        <f t="shared" si="27"/>
        <v>777</v>
      </c>
      <c r="D1078" s="383">
        <f>SUM(D1079:D1104)</f>
        <v>1800</v>
      </c>
    </row>
    <row r="1079" spans="1:4">
      <c r="A1079" s="402" t="s">
        <v>205</v>
      </c>
      <c r="B1079" s="385">
        <v>2577</v>
      </c>
      <c r="C1079" s="386">
        <f t="shared" si="27"/>
        <v>777</v>
      </c>
      <c r="D1079" s="385">
        <v>1800</v>
      </c>
    </row>
    <row r="1080" spans="1:4">
      <c r="A1080" s="402" t="s">
        <v>207</v>
      </c>
      <c r="B1080" s="385"/>
      <c r="C1080" s="386">
        <f t="shared" ref="C1080:C1143" si="28">B1080-D1080</f>
        <v>0</v>
      </c>
      <c r="D1080" s="385"/>
    </row>
    <row r="1081" spans="1:4">
      <c r="A1081" s="402" t="s">
        <v>209</v>
      </c>
      <c r="B1081" s="385"/>
      <c r="C1081" s="386">
        <f t="shared" si="28"/>
        <v>0</v>
      </c>
      <c r="D1081" s="385"/>
    </row>
    <row r="1082" spans="1:4">
      <c r="A1082" s="402" t="s">
        <v>2121</v>
      </c>
      <c r="B1082" s="385"/>
      <c r="C1082" s="386">
        <f t="shared" si="28"/>
        <v>0</v>
      </c>
      <c r="D1082" s="385"/>
    </row>
    <row r="1083" spans="1:4">
      <c r="A1083" s="402" t="s">
        <v>2123</v>
      </c>
      <c r="B1083" s="385"/>
      <c r="C1083" s="386">
        <f t="shared" si="28"/>
        <v>0</v>
      </c>
      <c r="D1083" s="385"/>
    </row>
    <row r="1084" spans="1:4">
      <c r="A1084" s="402" t="s">
        <v>2125</v>
      </c>
      <c r="B1084" s="385"/>
      <c r="C1084" s="386">
        <f t="shared" si="28"/>
        <v>0</v>
      </c>
      <c r="D1084" s="385"/>
    </row>
    <row r="1085" spans="1:4">
      <c r="A1085" s="402" t="s">
        <v>2127</v>
      </c>
      <c r="B1085" s="385"/>
      <c r="C1085" s="386">
        <f t="shared" si="28"/>
        <v>0</v>
      </c>
      <c r="D1085" s="385"/>
    </row>
    <row r="1086" spans="1:4">
      <c r="A1086" s="402" t="s">
        <v>2129</v>
      </c>
      <c r="B1086" s="385"/>
      <c r="C1086" s="386">
        <f t="shared" si="28"/>
        <v>0</v>
      </c>
      <c r="D1086" s="385"/>
    </row>
    <row r="1087" spans="1:4">
      <c r="A1087" s="402" t="s">
        <v>2131</v>
      </c>
      <c r="B1087" s="385"/>
      <c r="C1087" s="386">
        <f t="shared" si="28"/>
        <v>0</v>
      </c>
      <c r="D1087" s="385"/>
    </row>
    <row r="1088" spans="1:4">
      <c r="A1088" s="402" t="s">
        <v>2133</v>
      </c>
      <c r="B1088" s="385"/>
      <c r="C1088" s="386">
        <f t="shared" si="28"/>
        <v>0</v>
      </c>
      <c r="D1088" s="385"/>
    </row>
    <row r="1089" spans="1:4">
      <c r="A1089" s="402" t="s">
        <v>2135</v>
      </c>
      <c r="B1089" s="385"/>
      <c r="C1089" s="386">
        <f t="shared" si="28"/>
        <v>0</v>
      </c>
      <c r="D1089" s="385"/>
    </row>
    <row r="1090" spans="1:4">
      <c r="A1090" s="402" t="s">
        <v>2137</v>
      </c>
      <c r="B1090" s="385"/>
      <c r="C1090" s="386">
        <f t="shared" si="28"/>
        <v>0</v>
      </c>
      <c r="D1090" s="385"/>
    </row>
    <row r="1091" spans="1:4">
      <c r="A1091" s="402" t="s">
        <v>2139</v>
      </c>
      <c r="B1091" s="385"/>
      <c r="C1091" s="386">
        <f t="shared" si="28"/>
        <v>0</v>
      </c>
      <c r="D1091" s="385"/>
    </row>
    <row r="1092" spans="1:4">
      <c r="A1092" s="402" t="s">
        <v>2141</v>
      </c>
      <c r="B1092" s="385"/>
      <c r="C1092" s="386">
        <f t="shared" si="28"/>
        <v>0</v>
      </c>
      <c r="D1092" s="385"/>
    </row>
    <row r="1093" spans="1:4">
      <c r="A1093" s="402" t="s">
        <v>2143</v>
      </c>
      <c r="B1093" s="385"/>
      <c r="C1093" s="386">
        <f t="shared" si="28"/>
        <v>0</v>
      </c>
      <c r="D1093" s="385"/>
    </row>
    <row r="1094" spans="1:4">
      <c r="A1094" s="402" t="s">
        <v>2145</v>
      </c>
      <c r="B1094" s="385"/>
      <c r="C1094" s="386">
        <f t="shared" si="28"/>
        <v>0</v>
      </c>
      <c r="D1094" s="385"/>
    </row>
    <row r="1095" spans="1:4">
      <c r="A1095" s="402" t="s">
        <v>2147</v>
      </c>
      <c r="B1095" s="385"/>
      <c r="C1095" s="386">
        <f t="shared" si="28"/>
        <v>0</v>
      </c>
      <c r="D1095" s="385"/>
    </row>
    <row r="1096" spans="1:4">
      <c r="A1096" s="402" t="s">
        <v>2149</v>
      </c>
      <c r="B1096" s="385"/>
      <c r="C1096" s="386">
        <f t="shared" si="28"/>
        <v>0</v>
      </c>
      <c r="D1096" s="385"/>
    </row>
    <row r="1097" spans="1:4">
      <c r="A1097" s="402" t="s">
        <v>2151</v>
      </c>
      <c r="B1097" s="385"/>
      <c r="C1097" s="386">
        <f t="shared" si="28"/>
        <v>0</v>
      </c>
      <c r="D1097" s="385"/>
    </row>
    <row r="1098" spans="1:4">
      <c r="A1098" s="402" t="s">
        <v>2153</v>
      </c>
      <c r="B1098" s="385"/>
      <c r="C1098" s="386">
        <f t="shared" si="28"/>
        <v>0</v>
      </c>
      <c r="D1098" s="385"/>
    </row>
    <row r="1099" spans="1:4">
      <c r="A1099" s="402" t="s">
        <v>2155</v>
      </c>
      <c r="B1099" s="385"/>
      <c r="C1099" s="386">
        <f t="shared" si="28"/>
        <v>0</v>
      </c>
      <c r="D1099" s="385"/>
    </row>
    <row r="1100" spans="1:4">
      <c r="A1100" s="402" t="s">
        <v>2157</v>
      </c>
      <c r="B1100" s="385"/>
      <c r="C1100" s="386">
        <f t="shared" si="28"/>
        <v>0</v>
      </c>
      <c r="D1100" s="385"/>
    </row>
    <row r="1101" spans="1:4">
      <c r="A1101" s="402" t="s">
        <v>2159</v>
      </c>
      <c r="B1101" s="385"/>
      <c r="C1101" s="386">
        <f t="shared" si="28"/>
        <v>0</v>
      </c>
      <c r="D1101" s="385"/>
    </row>
    <row r="1102" spans="1:4">
      <c r="A1102" s="402" t="s">
        <v>2161</v>
      </c>
      <c r="B1102" s="385"/>
      <c r="C1102" s="386">
        <f t="shared" si="28"/>
        <v>0</v>
      </c>
      <c r="D1102" s="385"/>
    </row>
    <row r="1103" spans="1:4">
      <c r="A1103" s="402" t="s">
        <v>223</v>
      </c>
      <c r="B1103" s="385"/>
      <c r="C1103" s="386">
        <f t="shared" si="28"/>
        <v>0</v>
      </c>
      <c r="D1103" s="385"/>
    </row>
    <row r="1104" spans="1:4">
      <c r="A1104" s="402" t="s">
        <v>2164</v>
      </c>
      <c r="B1104" s="385"/>
      <c r="C1104" s="386">
        <f t="shared" si="28"/>
        <v>0</v>
      </c>
      <c r="D1104" s="385"/>
    </row>
    <row r="1105" spans="1:4">
      <c r="A1105" s="401" t="s">
        <v>2166</v>
      </c>
      <c r="B1105" s="383">
        <f>SUM(B1106:B1119)</f>
        <v>24</v>
      </c>
      <c r="C1105" s="381">
        <f t="shared" si="28"/>
        <v>0</v>
      </c>
      <c r="D1105" s="383">
        <f>SUM(D1106:D1119)</f>
        <v>24</v>
      </c>
    </row>
    <row r="1106" spans="1:4">
      <c r="A1106" s="402" t="s">
        <v>205</v>
      </c>
      <c r="B1106" s="385">
        <v>24</v>
      </c>
      <c r="C1106" s="386">
        <f t="shared" si="28"/>
        <v>0</v>
      </c>
      <c r="D1106" s="385">
        <v>24</v>
      </c>
    </row>
    <row r="1107" spans="1:4">
      <c r="A1107" s="402" t="s">
        <v>207</v>
      </c>
      <c r="B1107" s="385"/>
      <c r="C1107" s="386">
        <f t="shared" si="28"/>
        <v>0</v>
      </c>
      <c r="D1107" s="385"/>
    </row>
    <row r="1108" spans="1:4">
      <c r="A1108" s="402" t="s">
        <v>209</v>
      </c>
      <c r="B1108" s="385"/>
      <c r="C1108" s="386">
        <f t="shared" si="28"/>
        <v>0</v>
      </c>
      <c r="D1108" s="385"/>
    </row>
    <row r="1109" spans="1:4">
      <c r="A1109" s="402" t="s">
        <v>2171</v>
      </c>
      <c r="B1109" s="385"/>
      <c r="C1109" s="386">
        <f t="shared" si="28"/>
        <v>0</v>
      </c>
      <c r="D1109" s="385"/>
    </row>
    <row r="1110" spans="1:4">
      <c r="A1110" s="402" t="s">
        <v>2173</v>
      </c>
      <c r="B1110" s="385"/>
      <c r="C1110" s="386">
        <f t="shared" si="28"/>
        <v>0</v>
      </c>
      <c r="D1110" s="385"/>
    </row>
    <row r="1111" spans="1:4">
      <c r="A1111" s="402" t="s">
        <v>2175</v>
      </c>
      <c r="B1111" s="385"/>
      <c r="C1111" s="386">
        <f t="shared" si="28"/>
        <v>0</v>
      </c>
      <c r="D1111" s="385"/>
    </row>
    <row r="1112" spans="1:4">
      <c r="A1112" s="402" t="s">
        <v>2177</v>
      </c>
      <c r="B1112" s="385"/>
      <c r="C1112" s="386">
        <f t="shared" si="28"/>
        <v>0</v>
      </c>
      <c r="D1112" s="385"/>
    </row>
    <row r="1113" spans="1:4">
      <c r="A1113" s="402" t="s">
        <v>2179</v>
      </c>
      <c r="B1113" s="385"/>
      <c r="C1113" s="386">
        <f t="shared" si="28"/>
        <v>0</v>
      </c>
      <c r="D1113" s="385"/>
    </row>
    <row r="1114" spans="1:4">
      <c r="A1114" s="402" t="s">
        <v>2181</v>
      </c>
      <c r="B1114" s="385"/>
      <c r="C1114" s="386">
        <f t="shared" si="28"/>
        <v>0</v>
      </c>
      <c r="D1114" s="385"/>
    </row>
    <row r="1115" spans="1:4">
      <c r="A1115" s="402" t="s">
        <v>2183</v>
      </c>
      <c r="B1115" s="385"/>
      <c r="C1115" s="386">
        <f t="shared" si="28"/>
        <v>0</v>
      </c>
      <c r="D1115" s="385"/>
    </row>
    <row r="1116" spans="1:4">
      <c r="A1116" s="402" t="s">
        <v>2185</v>
      </c>
      <c r="B1116" s="385"/>
      <c r="C1116" s="386">
        <f t="shared" si="28"/>
        <v>0</v>
      </c>
      <c r="D1116" s="385"/>
    </row>
    <row r="1117" spans="1:4">
      <c r="A1117" s="402" t="s">
        <v>2187</v>
      </c>
      <c r="B1117" s="385"/>
      <c r="C1117" s="386">
        <f t="shared" si="28"/>
        <v>0</v>
      </c>
      <c r="D1117" s="385"/>
    </row>
    <row r="1118" spans="1:4">
      <c r="A1118" s="402" t="s">
        <v>2189</v>
      </c>
      <c r="B1118" s="385"/>
      <c r="C1118" s="386">
        <f t="shared" si="28"/>
        <v>0</v>
      </c>
      <c r="D1118" s="385"/>
    </row>
    <row r="1119" spans="1:4">
      <c r="A1119" s="402" t="s">
        <v>2191</v>
      </c>
      <c r="B1119" s="385"/>
      <c r="C1119" s="386">
        <f t="shared" si="28"/>
        <v>0</v>
      </c>
      <c r="D1119" s="385"/>
    </row>
    <row r="1120" spans="1:4">
      <c r="A1120" s="401" t="s">
        <v>2193</v>
      </c>
      <c r="B1120" s="383"/>
      <c r="C1120" s="381">
        <f t="shared" si="28"/>
        <v>0</v>
      </c>
      <c r="D1120" s="383"/>
    </row>
    <row r="1121" spans="1:4">
      <c r="A1121" s="401" t="s">
        <v>2195</v>
      </c>
      <c r="B1121" s="383">
        <f>SUM(B1122,B1133,B1137)</f>
        <v>5000</v>
      </c>
      <c r="C1121" s="381">
        <f t="shared" si="28"/>
        <v>5000</v>
      </c>
      <c r="D1121" s="383">
        <f>SUM(D1122,D1133,D1137)</f>
        <v>0</v>
      </c>
    </row>
    <row r="1122" spans="1:4">
      <c r="A1122" s="401" t="s">
        <v>2197</v>
      </c>
      <c r="B1122" s="383">
        <f>SUM(B1123:B1132)</f>
        <v>0</v>
      </c>
      <c r="C1122" s="381">
        <f t="shared" si="28"/>
        <v>0</v>
      </c>
      <c r="D1122" s="383">
        <f>SUM(D1123:D1132)</f>
        <v>0</v>
      </c>
    </row>
    <row r="1123" spans="1:4">
      <c r="A1123" s="402" t="s">
        <v>2199</v>
      </c>
      <c r="B1123" s="385"/>
      <c r="C1123" s="386">
        <f t="shared" si="28"/>
        <v>0</v>
      </c>
      <c r="D1123" s="385"/>
    </row>
    <row r="1124" spans="1:4">
      <c r="A1124" s="402" t="s">
        <v>2201</v>
      </c>
      <c r="B1124" s="385"/>
      <c r="C1124" s="386">
        <f t="shared" si="28"/>
        <v>0</v>
      </c>
      <c r="D1124" s="385"/>
    </row>
    <row r="1125" spans="1:4">
      <c r="A1125" s="402" t="s">
        <v>2203</v>
      </c>
      <c r="B1125" s="385"/>
      <c r="C1125" s="386">
        <f t="shared" si="28"/>
        <v>0</v>
      </c>
      <c r="D1125" s="385"/>
    </row>
    <row r="1126" spans="1:4">
      <c r="A1126" s="402" t="s">
        <v>2205</v>
      </c>
      <c r="B1126" s="385"/>
      <c r="C1126" s="386">
        <f t="shared" si="28"/>
        <v>0</v>
      </c>
      <c r="D1126" s="385"/>
    </row>
    <row r="1127" spans="1:4">
      <c r="A1127" s="402" t="s">
        <v>2207</v>
      </c>
      <c r="B1127" s="385"/>
      <c r="C1127" s="386">
        <f t="shared" si="28"/>
        <v>0</v>
      </c>
      <c r="D1127" s="385"/>
    </row>
    <row r="1128" spans="1:4">
      <c r="A1128" s="402" t="s">
        <v>2209</v>
      </c>
      <c r="B1128" s="385"/>
      <c r="C1128" s="386">
        <f t="shared" si="28"/>
        <v>0</v>
      </c>
      <c r="D1128" s="385"/>
    </row>
    <row r="1129" spans="1:4">
      <c r="A1129" s="402" t="s">
        <v>2211</v>
      </c>
      <c r="B1129" s="385"/>
      <c r="C1129" s="386">
        <f t="shared" si="28"/>
        <v>0</v>
      </c>
      <c r="D1129" s="385"/>
    </row>
    <row r="1130" spans="1:4">
      <c r="A1130" s="402" t="s">
        <v>2213</v>
      </c>
      <c r="B1130" s="385"/>
      <c r="C1130" s="386">
        <f t="shared" si="28"/>
        <v>0</v>
      </c>
      <c r="D1130" s="385"/>
    </row>
    <row r="1131" spans="1:4">
      <c r="A1131" s="402" t="s">
        <v>2215</v>
      </c>
      <c r="B1131" s="385"/>
      <c r="C1131" s="386">
        <f t="shared" si="28"/>
        <v>0</v>
      </c>
      <c r="D1131" s="385"/>
    </row>
    <row r="1132" spans="1:4">
      <c r="A1132" s="402" t="s">
        <v>2217</v>
      </c>
      <c r="B1132" s="385"/>
      <c r="C1132" s="386">
        <f t="shared" si="28"/>
        <v>0</v>
      </c>
      <c r="D1132" s="385"/>
    </row>
    <row r="1133" spans="1:4">
      <c r="A1133" s="401" t="s">
        <v>2219</v>
      </c>
      <c r="B1133" s="383">
        <f>SUM(B1134:B1136)</f>
        <v>5000</v>
      </c>
      <c r="C1133" s="381">
        <f t="shared" si="28"/>
        <v>5000</v>
      </c>
      <c r="D1133" s="383">
        <f>SUM(D1134:D1136)</f>
        <v>0</v>
      </c>
    </row>
    <row r="1134" spans="1:4">
      <c r="A1134" s="402" t="s">
        <v>2221</v>
      </c>
      <c r="B1134" s="385">
        <v>5000</v>
      </c>
      <c r="C1134" s="386">
        <f t="shared" si="28"/>
        <v>5000</v>
      </c>
      <c r="D1134" s="385"/>
    </row>
    <row r="1135" spans="1:4">
      <c r="A1135" s="402" t="s">
        <v>2223</v>
      </c>
      <c r="B1135" s="385"/>
      <c r="C1135" s="386">
        <f t="shared" si="28"/>
        <v>0</v>
      </c>
      <c r="D1135" s="385"/>
    </row>
    <row r="1136" spans="1:4">
      <c r="A1136" s="402" t="s">
        <v>2225</v>
      </c>
      <c r="B1136" s="385"/>
      <c r="C1136" s="386">
        <f t="shared" si="28"/>
        <v>0</v>
      </c>
      <c r="D1136" s="385"/>
    </row>
    <row r="1137" spans="1:4">
      <c r="A1137" s="401" t="s">
        <v>2227</v>
      </c>
      <c r="B1137" s="383">
        <f>SUM(B1138:B1140)</f>
        <v>0</v>
      </c>
      <c r="C1137" s="381">
        <f t="shared" si="28"/>
        <v>0</v>
      </c>
      <c r="D1137" s="383">
        <f>SUM(D1138:D1140)</f>
        <v>0</v>
      </c>
    </row>
    <row r="1138" spans="1:4">
      <c r="A1138" s="402" t="s">
        <v>2229</v>
      </c>
      <c r="B1138" s="385"/>
      <c r="C1138" s="386">
        <f t="shared" si="28"/>
        <v>0</v>
      </c>
      <c r="D1138" s="385"/>
    </row>
    <row r="1139" spans="1:4">
      <c r="A1139" s="402" t="s">
        <v>2231</v>
      </c>
      <c r="B1139" s="385"/>
      <c r="C1139" s="386">
        <f t="shared" si="28"/>
        <v>0</v>
      </c>
      <c r="D1139" s="385"/>
    </row>
    <row r="1140" spans="1:4">
      <c r="A1140" s="402" t="s">
        <v>2233</v>
      </c>
      <c r="B1140" s="385"/>
      <c r="C1140" s="386">
        <f t="shared" si="28"/>
        <v>0</v>
      </c>
      <c r="D1140" s="385"/>
    </row>
    <row r="1141" spans="1:4">
      <c r="A1141" s="401" t="s">
        <v>2235</v>
      </c>
      <c r="B1141" s="383">
        <f>SUM(B1142,B1160,B1166,B1172)</f>
        <v>12</v>
      </c>
      <c r="C1141" s="383">
        <f>SUM(C1142,C1160,C1166,C1172)</f>
        <v>0</v>
      </c>
      <c r="D1141" s="383">
        <f>SUM(D1142,D1160,D1166,D1172)</f>
        <v>12</v>
      </c>
    </row>
    <row r="1142" spans="1:4">
      <c r="A1142" s="401" t="s">
        <v>2237</v>
      </c>
      <c r="B1142" s="383">
        <f>SUM(B1143:B1159)</f>
        <v>12</v>
      </c>
      <c r="C1142" s="381">
        <f t="shared" si="28"/>
        <v>0</v>
      </c>
      <c r="D1142" s="383">
        <f>SUM(D1143:D1159)</f>
        <v>12</v>
      </c>
    </row>
    <row r="1143" spans="1:4">
      <c r="A1143" s="402" t="s">
        <v>205</v>
      </c>
      <c r="B1143" s="385">
        <v>12</v>
      </c>
      <c r="C1143" s="386">
        <f t="shared" si="28"/>
        <v>0</v>
      </c>
      <c r="D1143" s="385">
        <v>12</v>
      </c>
    </row>
    <row r="1144" spans="1:4">
      <c r="A1144" s="402" t="s">
        <v>207</v>
      </c>
      <c r="B1144" s="385"/>
      <c r="C1144" s="386">
        <f t="shared" ref="C1144:C1154" si="29">B1144-D1144</f>
        <v>0</v>
      </c>
      <c r="D1144" s="385"/>
    </row>
    <row r="1145" spans="1:4">
      <c r="A1145" s="402" t="s">
        <v>209</v>
      </c>
      <c r="B1145" s="385"/>
      <c r="C1145" s="386">
        <f t="shared" si="29"/>
        <v>0</v>
      </c>
      <c r="D1145" s="385"/>
    </row>
    <row r="1146" spans="1:4">
      <c r="A1146" s="402" t="s">
        <v>2242</v>
      </c>
      <c r="B1146" s="385"/>
      <c r="C1146" s="386">
        <f t="shared" si="29"/>
        <v>0</v>
      </c>
      <c r="D1146" s="385"/>
    </row>
    <row r="1147" spans="1:4">
      <c r="A1147" s="402" t="s">
        <v>2244</v>
      </c>
      <c r="B1147" s="385"/>
      <c r="C1147" s="386">
        <f t="shared" si="29"/>
        <v>0</v>
      </c>
      <c r="D1147" s="385"/>
    </row>
    <row r="1148" spans="1:4">
      <c r="A1148" s="402" t="s">
        <v>2246</v>
      </c>
      <c r="B1148" s="385"/>
      <c r="C1148" s="386">
        <f t="shared" si="29"/>
        <v>0</v>
      </c>
      <c r="D1148" s="385"/>
    </row>
    <row r="1149" spans="1:4">
      <c r="A1149" s="402" t="s">
        <v>2248</v>
      </c>
      <c r="B1149" s="385"/>
      <c r="C1149" s="386">
        <f t="shared" si="29"/>
        <v>0</v>
      </c>
      <c r="D1149" s="385"/>
    </row>
    <row r="1150" spans="1:4">
      <c r="A1150" s="402" t="s">
        <v>2250</v>
      </c>
      <c r="B1150" s="385"/>
      <c r="C1150" s="386">
        <f t="shared" si="29"/>
        <v>0</v>
      </c>
      <c r="D1150" s="385"/>
    </row>
    <row r="1151" spans="1:4">
      <c r="A1151" s="402" t="s">
        <v>2252</v>
      </c>
      <c r="B1151" s="385"/>
      <c r="C1151" s="386">
        <f t="shared" si="29"/>
        <v>0</v>
      </c>
      <c r="D1151" s="385"/>
    </row>
    <row r="1152" spans="1:4">
      <c r="A1152" s="402" t="s">
        <v>2254</v>
      </c>
      <c r="B1152" s="385"/>
      <c r="C1152" s="386">
        <f t="shared" si="29"/>
        <v>0</v>
      </c>
      <c r="D1152" s="385"/>
    </row>
    <row r="1153" spans="1:4">
      <c r="A1153" s="402" t="s">
        <v>2256</v>
      </c>
      <c r="B1153" s="385"/>
      <c r="C1153" s="386">
        <f t="shared" si="29"/>
        <v>0</v>
      </c>
      <c r="D1153" s="385"/>
    </row>
    <row r="1154" spans="1:4">
      <c r="A1154" s="402" t="s">
        <v>2258</v>
      </c>
      <c r="B1154" s="385"/>
      <c r="C1154" s="386">
        <f t="shared" si="29"/>
        <v>0</v>
      </c>
      <c r="D1154" s="385"/>
    </row>
    <row r="1155" spans="1:4">
      <c r="A1155" s="402" t="s">
        <v>2260</v>
      </c>
      <c r="B1155" s="385"/>
      <c r="C1155" s="386"/>
      <c r="D1155" s="385"/>
    </row>
    <row r="1156" spans="1:4">
      <c r="A1156" s="402" t="s">
        <v>2262</v>
      </c>
      <c r="B1156" s="385"/>
      <c r="C1156" s="386"/>
      <c r="D1156" s="385"/>
    </row>
    <row r="1157" spans="1:4">
      <c r="A1157" s="402" t="s">
        <v>2264</v>
      </c>
      <c r="B1157" s="385"/>
      <c r="C1157" s="386"/>
      <c r="D1157" s="385"/>
    </row>
    <row r="1158" spans="1:4">
      <c r="A1158" s="402" t="s">
        <v>223</v>
      </c>
      <c r="B1158" s="385"/>
      <c r="C1158" s="386">
        <f t="shared" ref="C1158:C1163" si="30">B1158-D1158</f>
        <v>0</v>
      </c>
      <c r="D1158" s="385"/>
    </row>
    <row r="1159" spans="1:4">
      <c r="A1159" s="402" t="s">
        <v>2267</v>
      </c>
      <c r="B1159" s="385"/>
      <c r="C1159" s="386">
        <f t="shared" si="30"/>
        <v>0</v>
      </c>
      <c r="D1159" s="385"/>
    </row>
    <row r="1160" spans="1:4">
      <c r="A1160" s="401" t="s">
        <v>2269</v>
      </c>
      <c r="B1160" s="383">
        <f>SUM(B1161:B1165)</f>
        <v>0</v>
      </c>
      <c r="C1160" s="381">
        <f t="shared" si="30"/>
        <v>0</v>
      </c>
      <c r="D1160" s="383">
        <f>SUM(D1161:D1165)</f>
        <v>0</v>
      </c>
    </row>
    <row r="1161" spans="1:4">
      <c r="A1161" s="402" t="s">
        <v>2271</v>
      </c>
      <c r="B1161" s="385"/>
      <c r="C1161" s="386">
        <f t="shared" si="30"/>
        <v>0</v>
      </c>
      <c r="D1161" s="385"/>
    </row>
    <row r="1162" spans="1:4">
      <c r="A1162" s="402" t="s">
        <v>2273</v>
      </c>
      <c r="B1162" s="385"/>
      <c r="C1162" s="386">
        <f t="shared" si="30"/>
        <v>0</v>
      </c>
      <c r="D1162" s="385"/>
    </row>
    <row r="1163" spans="1:4">
      <c r="A1163" s="402" t="s">
        <v>2275</v>
      </c>
      <c r="B1163" s="385"/>
      <c r="C1163" s="386">
        <f t="shared" si="30"/>
        <v>0</v>
      </c>
      <c r="D1163" s="385"/>
    </row>
    <row r="1164" spans="1:4">
      <c r="A1164" s="402" t="s">
        <v>2277</v>
      </c>
      <c r="B1164" s="385"/>
      <c r="C1164" s="386"/>
      <c r="D1164" s="385"/>
    </row>
    <row r="1165" spans="1:4">
      <c r="A1165" s="402" t="s">
        <v>2279</v>
      </c>
      <c r="B1165" s="385"/>
      <c r="C1165" s="386">
        <f t="shared" ref="C1165:C1182" si="31">B1165-D1165</f>
        <v>0</v>
      </c>
      <c r="D1165" s="385"/>
    </row>
    <row r="1166" spans="1:4">
      <c r="A1166" s="401" t="s">
        <v>2281</v>
      </c>
      <c r="B1166" s="383">
        <f>SUM(B1167:B1171)</f>
        <v>0</v>
      </c>
      <c r="C1166" s="381">
        <f t="shared" si="31"/>
        <v>0</v>
      </c>
      <c r="D1166" s="383">
        <f>SUM(D1167:D1171)</f>
        <v>0</v>
      </c>
    </row>
    <row r="1167" spans="1:4">
      <c r="A1167" s="402" t="s">
        <v>2283</v>
      </c>
      <c r="B1167" s="385"/>
      <c r="C1167" s="386">
        <f t="shared" si="31"/>
        <v>0</v>
      </c>
      <c r="D1167" s="385"/>
    </row>
    <row r="1168" spans="1:4">
      <c r="A1168" s="402" t="s">
        <v>2285</v>
      </c>
      <c r="B1168" s="385"/>
      <c r="C1168" s="386">
        <f t="shared" si="31"/>
        <v>0</v>
      </c>
      <c r="D1168" s="385"/>
    </row>
    <row r="1169" spans="1:4">
      <c r="A1169" s="402" t="s">
        <v>2287</v>
      </c>
      <c r="B1169" s="385"/>
      <c r="C1169" s="386">
        <f t="shared" si="31"/>
        <v>0</v>
      </c>
      <c r="D1169" s="385"/>
    </row>
    <row r="1170" spans="1:4">
      <c r="A1170" s="402" t="s">
        <v>2289</v>
      </c>
      <c r="B1170" s="385"/>
      <c r="C1170" s="386">
        <f t="shared" si="31"/>
        <v>0</v>
      </c>
      <c r="D1170" s="385"/>
    </row>
    <row r="1171" spans="1:4">
      <c r="A1171" s="402" t="s">
        <v>2291</v>
      </c>
      <c r="B1171" s="385"/>
      <c r="C1171" s="386">
        <f t="shared" si="31"/>
        <v>0</v>
      </c>
      <c r="D1171" s="385"/>
    </row>
    <row r="1172" spans="1:4">
      <c r="A1172" s="401" t="s">
        <v>2293</v>
      </c>
      <c r="B1172" s="383">
        <f>SUM(B1173:B1184)</f>
        <v>0</v>
      </c>
      <c r="C1172" s="381">
        <f t="shared" si="31"/>
        <v>0</v>
      </c>
      <c r="D1172" s="383">
        <f>SUM(D1173:D1184)</f>
        <v>0</v>
      </c>
    </row>
    <row r="1173" spans="1:4">
      <c r="A1173" s="402" t="s">
        <v>2295</v>
      </c>
      <c r="B1173" s="385"/>
      <c r="C1173" s="386">
        <f t="shared" si="31"/>
        <v>0</v>
      </c>
      <c r="D1173" s="385"/>
    </row>
    <row r="1174" spans="1:4">
      <c r="A1174" s="402" t="s">
        <v>2297</v>
      </c>
      <c r="B1174" s="385"/>
      <c r="C1174" s="386">
        <f t="shared" si="31"/>
        <v>0</v>
      </c>
      <c r="D1174" s="385"/>
    </row>
    <row r="1175" spans="1:4">
      <c r="A1175" s="402" t="s">
        <v>2299</v>
      </c>
      <c r="B1175" s="385"/>
      <c r="C1175" s="386">
        <f t="shared" si="31"/>
        <v>0</v>
      </c>
      <c r="D1175" s="385"/>
    </row>
    <row r="1176" spans="1:4">
      <c r="A1176" s="402" t="s">
        <v>2301</v>
      </c>
      <c r="B1176" s="385"/>
      <c r="C1176" s="386">
        <f t="shared" si="31"/>
        <v>0</v>
      </c>
      <c r="D1176" s="385"/>
    </row>
    <row r="1177" spans="1:4">
      <c r="A1177" s="402" t="s">
        <v>2303</v>
      </c>
      <c r="B1177" s="385"/>
      <c r="C1177" s="386">
        <f t="shared" si="31"/>
        <v>0</v>
      </c>
      <c r="D1177" s="385"/>
    </row>
    <row r="1178" spans="1:4">
      <c r="A1178" s="402" t="s">
        <v>2305</v>
      </c>
      <c r="B1178" s="385"/>
      <c r="C1178" s="386">
        <f t="shared" si="31"/>
        <v>0</v>
      </c>
      <c r="D1178" s="385"/>
    </row>
    <row r="1179" spans="1:4">
      <c r="A1179" s="402" t="s">
        <v>2307</v>
      </c>
      <c r="B1179" s="385"/>
      <c r="C1179" s="386">
        <f t="shared" si="31"/>
        <v>0</v>
      </c>
      <c r="D1179" s="385"/>
    </row>
    <row r="1180" spans="1:4">
      <c r="A1180" s="402" t="s">
        <v>2309</v>
      </c>
      <c r="B1180" s="385"/>
      <c r="C1180" s="386">
        <f t="shared" si="31"/>
        <v>0</v>
      </c>
      <c r="D1180" s="385"/>
    </row>
    <row r="1181" spans="1:4">
      <c r="A1181" s="402" t="s">
        <v>2311</v>
      </c>
      <c r="B1181" s="385"/>
      <c r="C1181" s="386">
        <f t="shared" si="31"/>
        <v>0</v>
      </c>
      <c r="D1181" s="385"/>
    </row>
    <row r="1182" spans="1:4">
      <c r="A1182" s="402" t="s">
        <v>2313</v>
      </c>
      <c r="B1182" s="385"/>
      <c r="C1182" s="386">
        <f t="shared" si="31"/>
        <v>0</v>
      </c>
      <c r="D1182" s="385"/>
    </row>
    <row r="1183" spans="1:4">
      <c r="A1183" s="402" t="s">
        <v>2315</v>
      </c>
      <c r="B1183" s="385"/>
      <c r="C1183" s="386"/>
      <c r="D1183" s="385"/>
    </row>
    <row r="1184" spans="1:4">
      <c r="A1184" s="402" t="s">
        <v>2317</v>
      </c>
      <c r="B1184" s="385"/>
      <c r="C1184" s="386">
        <f t="shared" ref="C1184:C1198" si="32">B1184-D1184</f>
        <v>0</v>
      </c>
      <c r="D1184" s="385"/>
    </row>
    <row r="1185" spans="1:4">
      <c r="A1185" s="401" t="s">
        <v>2319</v>
      </c>
      <c r="B1185" s="383">
        <f>SUM(B1186,B1198,B1204,B1210,B1218,B1231,B1235,B1241)</f>
        <v>1427</v>
      </c>
      <c r="C1185" s="381">
        <f t="shared" si="32"/>
        <v>132</v>
      </c>
      <c r="D1185" s="383">
        <f>SUM(D1186,D1198,D1204,D1210,D1218,D1231,D1235,D1241)</f>
        <v>1295</v>
      </c>
    </row>
    <row r="1186" spans="1:4">
      <c r="A1186" s="401" t="s">
        <v>2321</v>
      </c>
      <c r="B1186" s="383">
        <f>SUM(B1187:B1197)</f>
        <v>627</v>
      </c>
      <c r="C1186" s="381">
        <f t="shared" si="32"/>
        <v>132</v>
      </c>
      <c r="D1186" s="383">
        <f>SUM(D1187:D1197)</f>
        <v>495</v>
      </c>
    </row>
    <row r="1187" spans="1:4">
      <c r="A1187" s="402" t="s">
        <v>205</v>
      </c>
      <c r="B1187" s="385">
        <v>627</v>
      </c>
      <c r="C1187" s="386">
        <f t="shared" si="32"/>
        <v>132</v>
      </c>
      <c r="D1187" s="385">
        <v>495</v>
      </c>
    </row>
    <row r="1188" spans="1:4">
      <c r="A1188" s="402" t="s">
        <v>207</v>
      </c>
      <c r="B1188" s="385"/>
      <c r="C1188" s="386">
        <f t="shared" si="32"/>
        <v>0</v>
      </c>
      <c r="D1188" s="385"/>
    </row>
    <row r="1189" spans="1:4">
      <c r="A1189" s="402" t="s">
        <v>209</v>
      </c>
      <c r="B1189" s="385"/>
      <c r="C1189" s="386">
        <f t="shared" si="32"/>
        <v>0</v>
      </c>
      <c r="D1189" s="385"/>
    </row>
    <row r="1190" spans="1:4">
      <c r="A1190" s="402" t="s">
        <v>2326</v>
      </c>
      <c r="B1190" s="385"/>
      <c r="C1190" s="386">
        <f t="shared" si="32"/>
        <v>0</v>
      </c>
      <c r="D1190" s="385"/>
    </row>
    <row r="1191" spans="1:4">
      <c r="A1191" s="402" t="s">
        <v>2328</v>
      </c>
      <c r="B1191" s="385"/>
      <c r="C1191" s="386">
        <f t="shared" si="32"/>
        <v>0</v>
      </c>
      <c r="D1191" s="385"/>
    </row>
    <row r="1192" spans="1:4">
      <c r="A1192" s="402" t="s">
        <v>2330</v>
      </c>
      <c r="B1192" s="385"/>
      <c r="C1192" s="386">
        <f t="shared" si="32"/>
        <v>0</v>
      </c>
      <c r="D1192" s="385"/>
    </row>
    <row r="1193" spans="1:4">
      <c r="A1193" s="402" t="s">
        <v>2332</v>
      </c>
      <c r="B1193" s="385"/>
      <c r="C1193" s="386">
        <f t="shared" si="32"/>
        <v>0</v>
      </c>
      <c r="D1193" s="385"/>
    </row>
    <row r="1194" spans="1:4">
      <c r="A1194" s="402" t="s">
        <v>2334</v>
      </c>
      <c r="B1194" s="385"/>
      <c r="C1194" s="386">
        <f t="shared" si="32"/>
        <v>0</v>
      </c>
      <c r="D1194" s="385"/>
    </row>
    <row r="1195" spans="1:4">
      <c r="A1195" s="402" t="s">
        <v>2336</v>
      </c>
      <c r="B1195" s="385"/>
      <c r="C1195" s="386">
        <f t="shared" si="32"/>
        <v>0</v>
      </c>
      <c r="D1195" s="385"/>
    </row>
    <row r="1196" spans="1:4">
      <c r="A1196" s="402" t="s">
        <v>223</v>
      </c>
      <c r="B1196" s="385"/>
      <c r="C1196" s="386">
        <f t="shared" si="32"/>
        <v>0</v>
      </c>
      <c r="D1196" s="385"/>
    </row>
    <row r="1197" spans="1:4">
      <c r="A1197" s="402" t="s">
        <v>2339</v>
      </c>
      <c r="B1197" s="385"/>
      <c r="C1197" s="386">
        <f t="shared" si="32"/>
        <v>0</v>
      </c>
      <c r="D1197" s="385"/>
    </row>
    <row r="1198" spans="1:4">
      <c r="A1198" s="401" t="s">
        <v>2341</v>
      </c>
      <c r="B1198" s="383">
        <f>SUM(B1199:B1203)</f>
        <v>800</v>
      </c>
      <c r="C1198" s="381">
        <f t="shared" si="32"/>
        <v>0</v>
      </c>
      <c r="D1198" s="383">
        <f>SUM(D1199:D1203)</f>
        <v>800</v>
      </c>
    </row>
    <row r="1199" spans="1:4">
      <c r="A1199" s="402" t="s">
        <v>205</v>
      </c>
      <c r="B1199" s="385">
        <v>800</v>
      </c>
      <c r="C1199" s="386">
        <f t="shared" ref="C1199:C1260" si="33">B1199-D1199</f>
        <v>0</v>
      </c>
      <c r="D1199" s="385">
        <v>800</v>
      </c>
    </row>
    <row r="1200" spans="1:4">
      <c r="A1200" s="402" t="s">
        <v>2486</v>
      </c>
      <c r="B1200" s="385"/>
      <c r="C1200" s="386">
        <f t="shared" si="33"/>
        <v>0</v>
      </c>
      <c r="D1200" s="385"/>
    </row>
    <row r="1201" spans="1:4">
      <c r="A1201" s="402" t="s">
        <v>209</v>
      </c>
      <c r="B1201" s="385"/>
      <c r="C1201" s="386">
        <f t="shared" si="33"/>
        <v>0</v>
      </c>
      <c r="D1201" s="385"/>
    </row>
    <row r="1202" spans="1:4">
      <c r="A1202" s="402" t="s">
        <v>2346</v>
      </c>
      <c r="B1202" s="385"/>
      <c r="C1202" s="386">
        <f t="shared" si="33"/>
        <v>0</v>
      </c>
      <c r="D1202" s="385"/>
    </row>
    <row r="1203" spans="1:4">
      <c r="A1203" s="402" t="s">
        <v>2348</v>
      </c>
      <c r="B1203" s="385"/>
      <c r="C1203" s="386">
        <f t="shared" si="33"/>
        <v>0</v>
      </c>
      <c r="D1203" s="385"/>
    </row>
    <row r="1204" spans="1:4">
      <c r="A1204" s="401" t="s">
        <v>2350</v>
      </c>
      <c r="B1204" s="383">
        <f>SUM(B1205:B1209)</f>
        <v>0</v>
      </c>
      <c r="C1204" s="381">
        <f t="shared" si="33"/>
        <v>0</v>
      </c>
      <c r="D1204" s="383">
        <f>SUM(D1205:D1209)</f>
        <v>0</v>
      </c>
    </row>
    <row r="1205" spans="1:4">
      <c r="A1205" s="402" t="s">
        <v>205</v>
      </c>
      <c r="B1205" s="385"/>
      <c r="C1205" s="386">
        <f t="shared" si="33"/>
        <v>0</v>
      </c>
      <c r="D1205" s="385"/>
    </row>
    <row r="1206" spans="1:4">
      <c r="A1206" s="402" t="s">
        <v>207</v>
      </c>
      <c r="B1206" s="385"/>
      <c r="C1206" s="386">
        <f t="shared" si="33"/>
        <v>0</v>
      </c>
      <c r="D1206" s="385"/>
    </row>
    <row r="1207" spans="1:4">
      <c r="A1207" s="402" t="s">
        <v>209</v>
      </c>
      <c r="B1207" s="385"/>
      <c r="C1207" s="386">
        <f t="shared" si="33"/>
        <v>0</v>
      </c>
      <c r="D1207" s="385"/>
    </row>
    <row r="1208" spans="1:4">
      <c r="A1208" s="402" t="s">
        <v>2355</v>
      </c>
      <c r="B1208" s="385"/>
      <c r="C1208" s="386">
        <f t="shared" si="33"/>
        <v>0</v>
      </c>
      <c r="D1208" s="385"/>
    </row>
    <row r="1209" spans="1:4">
      <c r="A1209" s="402" t="s">
        <v>2357</v>
      </c>
      <c r="B1209" s="385"/>
      <c r="C1209" s="386">
        <f t="shared" si="33"/>
        <v>0</v>
      </c>
      <c r="D1209" s="385"/>
    </row>
    <row r="1210" spans="1:4">
      <c r="A1210" s="401" t="s">
        <v>2359</v>
      </c>
      <c r="B1210" s="383">
        <f>SUM(B1211:B1217)</f>
        <v>0</v>
      </c>
      <c r="C1210" s="381">
        <f t="shared" si="33"/>
        <v>0</v>
      </c>
      <c r="D1210" s="383">
        <f>SUM(D1211:D1217)</f>
        <v>0</v>
      </c>
    </row>
    <row r="1211" spans="1:4">
      <c r="A1211" s="402" t="s">
        <v>205</v>
      </c>
      <c r="B1211" s="385"/>
      <c r="C1211" s="386">
        <f t="shared" si="33"/>
        <v>0</v>
      </c>
      <c r="D1211" s="385"/>
    </row>
    <row r="1212" spans="1:4">
      <c r="A1212" s="402" t="s">
        <v>207</v>
      </c>
      <c r="B1212" s="385"/>
      <c r="C1212" s="386">
        <f t="shared" si="33"/>
        <v>0</v>
      </c>
      <c r="D1212" s="385"/>
    </row>
    <row r="1213" spans="1:4">
      <c r="A1213" s="402" t="s">
        <v>209</v>
      </c>
      <c r="B1213" s="385"/>
      <c r="C1213" s="386">
        <f t="shared" si="33"/>
        <v>0</v>
      </c>
      <c r="D1213" s="385"/>
    </row>
    <row r="1214" spans="1:4">
      <c r="A1214" s="402" t="s">
        <v>2364</v>
      </c>
      <c r="B1214" s="385"/>
      <c r="C1214" s="386">
        <f t="shared" si="33"/>
        <v>0</v>
      </c>
      <c r="D1214" s="385"/>
    </row>
    <row r="1215" spans="1:4">
      <c r="A1215" s="402" t="s">
        <v>2366</v>
      </c>
      <c r="B1215" s="385"/>
      <c r="C1215" s="386">
        <f t="shared" si="33"/>
        <v>0</v>
      </c>
      <c r="D1215" s="385"/>
    </row>
    <row r="1216" spans="1:4">
      <c r="A1216" s="402" t="s">
        <v>223</v>
      </c>
      <c r="B1216" s="385"/>
      <c r="C1216" s="386">
        <f t="shared" si="33"/>
        <v>0</v>
      </c>
      <c r="D1216" s="385"/>
    </row>
    <row r="1217" spans="1:4">
      <c r="A1217" s="402" t="s">
        <v>2369</v>
      </c>
      <c r="B1217" s="385"/>
      <c r="C1217" s="386">
        <f t="shared" si="33"/>
        <v>0</v>
      </c>
      <c r="D1217" s="385"/>
    </row>
    <row r="1218" spans="1:4">
      <c r="A1218" s="401" t="s">
        <v>2371</v>
      </c>
      <c r="B1218" s="383">
        <f>SUM(B1219:B1230)</f>
        <v>0</v>
      </c>
      <c r="C1218" s="381">
        <f t="shared" si="33"/>
        <v>0</v>
      </c>
      <c r="D1218" s="383">
        <f>SUM(D1219:D1230)</f>
        <v>0</v>
      </c>
    </row>
    <row r="1219" spans="1:4">
      <c r="A1219" s="402" t="s">
        <v>205</v>
      </c>
      <c r="B1219" s="385"/>
      <c r="C1219" s="386">
        <f t="shared" si="33"/>
        <v>0</v>
      </c>
      <c r="D1219" s="385"/>
    </row>
    <row r="1220" spans="1:4">
      <c r="A1220" s="402" t="s">
        <v>207</v>
      </c>
      <c r="B1220" s="385"/>
      <c r="C1220" s="386">
        <f t="shared" si="33"/>
        <v>0</v>
      </c>
      <c r="D1220" s="385"/>
    </row>
    <row r="1221" spans="1:4">
      <c r="A1221" s="402" t="s">
        <v>209</v>
      </c>
      <c r="B1221" s="385"/>
      <c r="C1221" s="386">
        <f t="shared" si="33"/>
        <v>0</v>
      </c>
      <c r="D1221" s="385"/>
    </row>
    <row r="1222" spans="1:4">
      <c r="A1222" s="402" t="s">
        <v>2376</v>
      </c>
      <c r="B1222" s="385"/>
      <c r="C1222" s="386">
        <f t="shared" si="33"/>
        <v>0</v>
      </c>
      <c r="D1222" s="385"/>
    </row>
    <row r="1223" spans="1:4">
      <c r="A1223" s="402" t="s">
        <v>2378</v>
      </c>
      <c r="B1223" s="385"/>
      <c r="C1223" s="386">
        <f t="shared" si="33"/>
        <v>0</v>
      </c>
      <c r="D1223" s="385"/>
    </row>
    <row r="1224" spans="1:4">
      <c r="A1224" s="402" t="s">
        <v>2380</v>
      </c>
      <c r="B1224" s="385"/>
      <c r="C1224" s="386">
        <f t="shared" si="33"/>
        <v>0</v>
      </c>
      <c r="D1224" s="385"/>
    </row>
    <row r="1225" spans="1:4">
      <c r="A1225" s="402" t="s">
        <v>2382</v>
      </c>
      <c r="B1225" s="385"/>
      <c r="C1225" s="386">
        <f t="shared" si="33"/>
        <v>0</v>
      </c>
      <c r="D1225" s="385"/>
    </row>
    <row r="1226" spans="1:4">
      <c r="A1226" s="402" t="s">
        <v>2384</v>
      </c>
      <c r="B1226" s="385"/>
      <c r="C1226" s="386">
        <f t="shared" si="33"/>
        <v>0</v>
      </c>
      <c r="D1226" s="385"/>
    </row>
    <row r="1227" spans="1:4">
      <c r="A1227" s="402" t="s">
        <v>2386</v>
      </c>
      <c r="B1227" s="385"/>
      <c r="C1227" s="386">
        <f t="shared" si="33"/>
        <v>0</v>
      </c>
      <c r="D1227" s="385"/>
    </row>
    <row r="1228" spans="1:4">
      <c r="A1228" s="402" t="s">
        <v>2388</v>
      </c>
      <c r="B1228" s="385"/>
      <c r="C1228" s="386">
        <f t="shared" si="33"/>
        <v>0</v>
      </c>
      <c r="D1228" s="385"/>
    </row>
    <row r="1229" spans="1:4">
      <c r="A1229" s="402" t="s">
        <v>2390</v>
      </c>
      <c r="B1229" s="385"/>
      <c r="C1229" s="386">
        <f t="shared" si="33"/>
        <v>0</v>
      </c>
      <c r="D1229" s="385"/>
    </row>
    <row r="1230" spans="1:4">
      <c r="A1230" s="402" t="s">
        <v>2392</v>
      </c>
      <c r="B1230" s="385"/>
      <c r="C1230" s="386">
        <f t="shared" si="33"/>
        <v>0</v>
      </c>
      <c r="D1230" s="385"/>
    </row>
    <row r="1231" spans="1:4">
      <c r="A1231" s="401" t="s">
        <v>2394</v>
      </c>
      <c r="B1231" s="383">
        <f>SUM(B1232:B1234)</f>
        <v>0</v>
      </c>
      <c r="C1231" s="381">
        <f t="shared" si="33"/>
        <v>0</v>
      </c>
      <c r="D1231" s="383">
        <f>SUM(D1232:D1234)</f>
        <v>0</v>
      </c>
    </row>
    <row r="1232" spans="1:4">
      <c r="A1232" s="402" t="s">
        <v>2396</v>
      </c>
      <c r="B1232" s="385"/>
      <c r="C1232" s="386">
        <f t="shared" si="33"/>
        <v>0</v>
      </c>
      <c r="D1232" s="385"/>
    </row>
    <row r="1233" spans="1:4">
      <c r="A1233" s="402" t="s">
        <v>2398</v>
      </c>
      <c r="B1233" s="385"/>
      <c r="C1233" s="386">
        <f t="shared" si="33"/>
        <v>0</v>
      </c>
      <c r="D1233" s="385"/>
    </row>
    <row r="1234" spans="1:4">
      <c r="A1234" s="402" t="s">
        <v>2400</v>
      </c>
      <c r="B1234" s="385"/>
      <c r="C1234" s="386">
        <f t="shared" si="33"/>
        <v>0</v>
      </c>
      <c r="D1234" s="385"/>
    </row>
    <row r="1235" spans="1:4">
      <c r="A1235" s="401" t="s">
        <v>2402</v>
      </c>
      <c r="B1235" s="383">
        <f>SUM(B1236:B1240)</f>
        <v>0</v>
      </c>
      <c r="C1235" s="381">
        <f t="shared" si="33"/>
        <v>0</v>
      </c>
      <c r="D1235" s="383">
        <f>SUM(D1236:D1240)</f>
        <v>0</v>
      </c>
    </row>
    <row r="1236" spans="1:4">
      <c r="A1236" s="402" t="s">
        <v>2493</v>
      </c>
      <c r="B1236" s="385"/>
      <c r="C1236" s="386">
        <f t="shared" si="33"/>
        <v>0</v>
      </c>
      <c r="D1236" s="385"/>
    </row>
    <row r="1237" spans="1:4">
      <c r="A1237" s="402" t="s">
        <v>2494</v>
      </c>
      <c r="B1237" s="385"/>
      <c r="C1237" s="386">
        <f t="shared" si="33"/>
        <v>0</v>
      </c>
      <c r="D1237" s="385"/>
    </row>
    <row r="1238" spans="1:4">
      <c r="A1238" s="402" t="s">
        <v>2404</v>
      </c>
      <c r="B1238" s="385"/>
      <c r="C1238" s="386">
        <f t="shared" si="33"/>
        <v>0</v>
      </c>
      <c r="D1238" s="385"/>
    </row>
    <row r="1239" spans="1:4">
      <c r="A1239" s="402" t="s">
        <v>2406</v>
      </c>
      <c r="B1239" s="385"/>
      <c r="C1239" s="386">
        <f t="shared" si="33"/>
        <v>0</v>
      </c>
      <c r="D1239" s="385"/>
    </row>
    <row r="1240" spans="1:4">
      <c r="A1240" s="402" t="s">
        <v>2408</v>
      </c>
      <c r="B1240" s="385"/>
      <c r="C1240" s="386">
        <f t="shared" si="33"/>
        <v>0</v>
      </c>
      <c r="D1240" s="385"/>
    </row>
    <row r="1241" spans="1:4">
      <c r="A1241" s="401" t="s">
        <v>2410</v>
      </c>
      <c r="B1241" s="383"/>
      <c r="C1241" s="381">
        <f t="shared" si="33"/>
        <v>0</v>
      </c>
      <c r="D1241" s="383"/>
    </row>
    <row r="1242" spans="1:4">
      <c r="A1242" s="401" t="s">
        <v>2412</v>
      </c>
      <c r="B1242" s="383">
        <v>2000</v>
      </c>
      <c r="C1242" s="381">
        <f t="shared" si="33"/>
        <v>0</v>
      </c>
      <c r="D1242" s="383">
        <v>2000</v>
      </c>
    </row>
    <row r="1243" spans="1:4">
      <c r="A1243" s="401" t="s">
        <v>2495</v>
      </c>
      <c r="B1243" s="383">
        <f>B1244</f>
        <v>76424</v>
      </c>
      <c r="C1243" s="381">
        <f t="shared" si="33"/>
        <v>0</v>
      </c>
      <c r="D1243" s="383">
        <f>D1244</f>
        <v>76424</v>
      </c>
    </row>
    <row r="1244" spans="1:4">
      <c r="A1244" s="401" t="s">
        <v>2496</v>
      </c>
      <c r="B1244" s="383">
        <f>SUM(B1245:B1248)</f>
        <v>76424</v>
      </c>
      <c r="C1244" s="381">
        <f t="shared" si="33"/>
        <v>0</v>
      </c>
      <c r="D1244" s="383">
        <f>SUM(D1245:D1248)</f>
        <v>76424</v>
      </c>
    </row>
    <row r="1245" spans="1:4">
      <c r="A1245" s="402" t="s">
        <v>2497</v>
      </c>
      <c r="B1245" s="385">
        <v>76424</v>
      </c>
      <c r="C1245" s="386">
        <f t="shared" si="33"/>
        <v>0</v>
      </c>
      <c r="D1245" s="385">
        <v>76424</v>
      </c>
    </row>
    <row r="1246" spans="1:4">
      <c r="A1246" s="402" t="s">
        <v>2498</v>
      </c>
      <c r="B1246" s="385"/>
      <c r="C1246" s="386">
        <f t="shared" si="33"/>
        <v>0</v>
      </c>
      <c r="D1246" s="385"/>
    </row>
    <row r="1247" spans="1:4">
      <c r="A1247" s="402" t="s">
        <v>2499</v>
      </c>
      <c r="B1247" s="385"/>
      <c r="C1247" s="386">
        <f t="shared" si="33"/>
        <v>0</v>
      </c>
      <c r="D1247" s="385"/>
    </row>
    <row r="1248" spans="1:4">
      <c r="A1248" s="402" t="s">
        <v>2500</v>
      </c>
      <c r="B1248" s="385"/>
      <c r="C1248" s="386">
        <f t="shared" si="33"/>
        <v>0</v>
      </c>
      <c r="D1248" s="385"/>
    </row>
    <row r="1249" spans="1:4">
      <c r="A1249" s="401" t="s">
        <v>2501</v>
      </c>
      <c r="B1249" s="383">
        <f>B1250</f>
        <v>0</v>
      </c>
      <c r="C1249" s="381">
        <f t="shared" si="33"/>
        <v>0</v>
      </c>
      <c r="D1249" s="383">
        <f>D1250</f>
        <v>0</v>
      </c>
    </row>
    <row r="1250" spans="1:4">
      <c r="A1250" s="401" t="s">
        <v>2416</v>
      </c>
      <c r="B1250" s="383">
        <f>SUM(B1251:B1254)</f>
        <v>0</v>
      </c>
      <c r="C1250" s="381">
        <f t="shared" si="33"/>
        <v>0</v>
      </c>
      <c r="D1250" s="383">
        <f>SUM(D1251:D1254)</f>
        <v>0</v>
      </c>
    </row>
    <row r="1251" spans="1:4">
      <c r="A1251" s="402" t="s">
        <v>2418</v>
      </c>
      <c r="B1251" s="385"/>
      <c r="C1251" s="386">
        <f t="shared" si="33"/>
        <v>0</v>
      </c>
      <c r="D1251" s="385"/>
    </row>
    <row r="1252" spans="1:4">
      <c r="A1252" s="402" t="s">
        <v>2420</v>
      </c>
      <c r="B1252" s="385"/>
      <c r="C1252" s="386">
        <f t="shared" si="33"/>
        <v>0</v>
      </c>
      <c r="D1252" s="385"/>
    </row>
    <row r="1253" spans="1:4">
      <c r="A1253" s="402" t="s">
        <v>2422</v>
      </c>
      <c r="B1253" s="385"/>
      <c r="C1253" s="386">
        <f t="shared" si="33"/>
        <v>0</v>
      </c>
      <c r="D1253" s="385"/>
    </row>
    <row r="1254" spans="1:4">
      <c r="A1254" s="402" t="s">
        <v>2424</v>
      </c>
      <c r="B1254" s="385"/>
      <c r="C1254" s="386">
        <f t="shared" si="33"/>
        <v>0</v>
      </c>
      <c r="D1254" s="385"/>
    </row>
    <row r="1255" spans="1:4">
      <c r="A1255" s="380" t="s">
        <v>2502</v>
      </c>
      <c r="B1255" s="383">
        <f>B1256</f>
        <v>0</v>
      </c>
      <c r="C1255" s="381">
        <f t="shared" si="33"/>
        <v>0</v>
      </c>
      <c r="D1255" s="383">
        <f>D1256</f>
        <v>0</v>
      </c>
    </row>
    <row r="1256" spans="1:4">
      <c r="A1256" s="380" t="s">
        <v>2428</v>
      </c>
      <c r="B1256" s="383"/>
      <c r="C1256" s="381">
        <f t="shared" si="33"/>
        <v>0</v>
      </c>
      <c r="D1256" s="383"/>
    </row>
    <row r="1257" spans="1:4">
      <c r="A1257" s="380" t="s">
        <v>2503</v>
      </c>
      <c r="B1257" s="383">
        <f>SUM(B1258:B1259)</f>
        <v>140463</v>
      </c>
      <c r="C1257" s="381">
        <f t="shared" si="33"/>
        <v>72901</v>
      </c>
      <c r="D1257" s="383">
        <f>SUM(D1258:D1259)</f>
        <v>67562</v>
      </c>
    </row>
    <row r="1258" spans="1:4">
      <c r="A1258" s="380" t="s">
        <v>2432</v>
      </c>
      <c r="B1258" s="383"/>
      <c r="C1258" s="381">
        <f t="shared" si="33"/>
        <v>0</v>
      </c>
      <c r="D1258" s="383"/>
    </row>
    <row r="1259" spans="1:4">
      <c r="A1259" s="380" t="s">
        <v>2112</v>
      </c>
      <c r="B1259" s="383">
        <v>140463</v>
      </c>
      <c r="C1259" s="381">
        <f t="shared" si="33"/>
        <v>72901</v>
      </c>
      <c r="D1259" s="383">
        <v>67562</v>
      </c>
    </row>
    <row r="1260" spans="1:4">
      <c r="A1260" s="404" t="s">
        <v>2434</v>
      </c>
      <c r="B1260" s="405">
        <f>SUM(B1257,B1255,B1249,B1243,B1242,B1185,B1141,B1121,B1077,B1067,B1052,B1032,B968,B904,B793,B774,B700,B628,B502,B445,B389,B338,B249,B237,B234,B5)</f>
        <v>471169</v>
      </c>
      <c r="C1260" s="405">
        <f t="shared" si="33"/>
        <v>319033</v>
      </c>
      <c r="D1260" s="405">
        <f>SUM(D1257,D1255,D1249,D1242,D1185,D1141,D1121,D1077,D1067,D1052,D1032,D968,D904,D793,D774,D700,D628,D502,D445,D389,D338,D249,D237,D234,D5)</f>
        <v>152136</v>
      </c>
    </row>
    <row r="1261" spans="1:4">
      <c r="A1261" s="406" t="s">
        <v>2504</v>
      </c>
      <c r="B1261" s="406"/>
      <c r="C1261" s="406"/>
      <c r="D1261" s="406"/>
    </row>
  </sheetData>
  <mergeCells count="2">
    <mergeCell ref="A2:D2"/>
    <mergeCell ref="A1261:D1261"/>
  </mergeCells>
  <pageMargins left="0.747916666666667" right="0.747916666666667" top="0.984027777777778" bottom="0.984027777777778" header="0.314583333333333" footer="0.314583333333333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封皮</vt:lpstr>
      <vt:lpstr>目录</vt:lpstr>
      <vt:lpstr>1.2021年全县一般公共预算收支预算表</vt:lpstr>
      <vt:lpstr>2.2021年全县一般公共预算收入表</vt:lpstr>
      <vt:lpstr>3.2021年全县一般公共预算支出表</vt:lpstr>
      <vt:lpstr>4.2021年尉氏县本级一般公共预算收支预算表</vt:lpstr>
      <vt:lpstr>5.2021年尉氏县本级一般公共预算收入表</vt:lpstr>
      <vt:lpstr>6.2021年尉氏县本级一般公共预算支出表</vt:lpstr>
      <vt:lpstr>7.2021年尉氏县本级一般公共预算支出明细表</vt:lpstr>
      <vt:lpstr>8.2021年尉氏县本级一般公共预算支出预算总表</vt:lpstr>
      <vt:lpstr>9.2021年尉氏县本级基本支出经济分类表</vt:lpstr>
      <vt:lpstr>10.2021年尉氏县三公经费</vt:lpstr>
      <vt:lpstr>11.尉氏县转移支付分项目</vt:lpstr>
      <vt:lpstr>12.尉氏县县对乡镇转移支付表</vt:lpstr>
      <vt:lpstr>13.2020-2021年尉氏县政府一般债务余额情况表</vt:lpstr>
      <vt:lpstr>14.2020-2021年尉氏县地方政府一般债务分地区限额表</vt:lpstr>
      <vt:lpstr>15.2021年尉氏县全县政府性基金收支预算总表</vt:lpstr>
      <vt:lpstr>2020市本级基金</vt:lpstr>
      <vt:lpstr>16.2021年尉氏县本级政府性基金收支预算总表</vt:lpstr>
      <vt:lpstr>17.2021年尉氏县本级政府性基金收入预算表</vt:lpstr>
      <vt:lpstr>18.2021年尉氏县本级政府性基金支出预算表 </vt:lpstr>
      <vt:lpstr>19.2021尉氏本级政府性基金支出明细表</vt:lpstr>
      <vt:lpstr>20.2021年政府性基金转移支付表</vt:lpstr>
      <vt:lpstr>21.尉氏县县对乡镇政府性基金转移支付表</vt:lpstr>
      <vt:lpstr>22.2020-2021年尉氏县政府专项债务余额情况表</vt:lpstr>
      <vt:lpstr>23.2020-2021年尉氏县政府专项债务分地区限额表</vt:lpstr>
      <vt:lpstr>33.2019年全市国有资本经营收支</vt:lpstr>
      <vt:lpstr>36.2020全市国有资本收支预算</vt:lpstr>
      <vt:lpstr>24.2021年尉氏县国有资本经营收支预算总表</vt:lpstr>
      <vt:lpstr>25.2021年尉氏县本级国有资本经营收支预算表</vt:lpstr>
      <vt:lpstr>26.2021年尉氏县本级国有资本经营收入预算表</vt:lpstr>
      <vt:lpstr>27.2021年尉氏县本级国有资本经营支出预算表</vt:lpstr>
      <vt:lpstr>28.2021年尉氏县国有资本经营预算转移支付表</vt:lpstr>
      <vt:lpstr>29.2021年尉氏县社保基金收支预算总表</vt:lpstr>
      <vt:lpstr>30.2021年尉氏县本级社保基金预算收支预算总表</vt:lpstr>
      <vt:lpstr>31.2021年尉氏县本级社保基金收入预算表</vt:lpstr>
      <vt:lpstr>32.2021年尉氏县本级社保基金支出预算表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dcterms:created xsi:type="dcterms:W3CDTF">2002-01-21T01:24:00Z</dcterms:created>
  <cp:lastPrinted>2021-05-26T09:12:00Z</cp:lastPrinted>
  <dcterms:modified xsi:type="dcterms:W3CDTF">2022-09-26T08:02:28Z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930A46E372DE4572BD1EB6B9F0CC2780</vt:lpwstr>
  </property>
</Properties>
</file>